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29"/>
  <workbookPr defaultThemeVersion="166925"/>
  <xr:revisionPtr revIDLastSave="0" documentId="8_{352CA40B-9F22-47E2-A847-323A45164D61}" xr6:coauthVersionLast="47" xr6:coauthVersionMax="47" xr10:uidLastSave="{00000000-0000-0000-0000-000000000000}"/>
  <bookViews>
    <workbookView xWindow="240" yWindow="105" windowWidth="14805" windowHeight="801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 i="1" l="1"/>
  <c r="C65" i="1"/>
  <c r="C64" i="1"/>
  <c r="C63" i="1"/>
  <c r="C62" i="1"/>
  <c r="C61" i="1"/>
  <c r="C60" i="1"/>
  <c r="C57" i="1"/>
  <c r="C56" i="1"/>
  <c r="C55" i="1"/>
  <c r="C54" i="1"/>
  <c r="C53" i="1"/>
  <c r="C52" i="1"/>
  <c r="C49" i="1"/>
  <c r="C48" i="1"/>
  <c r="C47" i="1"/>
  <c r="C46" i="1"/>
  <c r="C45" i="1"/>
  <c r="C44" i="1"/>
  <c r="C43" i="1"/>
  <c r="C42" i="1"/>
  <c r="C41" i="1"/>
  <c r="C38" i="1"/>
  <c r="C37" i="1"/>
  <c r="C36" i="1"/>
  <c r="C35" i="1"/>
  <c r="C34" i="1"/>
  <c r="C33" i="1"/>
  <c r="C32" i="1"/>
  <c r="C31" i="1"/>
  <c r="C30" i="1"/>
  <c r="C29" i="1"/>
  <c r="C28" i="1"/>
  <c r="C27" i="1"/>
  <c r="C26" i="1"/>
  <c r="C23" i="1"/>
  <c r="C22" i="1"/>
  <c r="C21" i="1"/>
  <c r="C20" i="1"/>
  <c r="C19" i="1"/>
  <c r="C16" i="1"/>
  <c r="C14" i="1"/>
  <c r="C13" i="1"/>
  <c r="C12" i="1"/>
  <c r="C11" i="1"/>
  <c r="C10" i="1"/>
  <c r="C9" i="1"/>
  <c r="C8" i="1"/>
  <c r="C7" i="1"/>
  <c r="H66" i="1"/>
  <c r="H65" i="1"/>
  <c r="H64" i="1"/>
  <c r="H63" i="1"/>
  <c r="H62" i="1"/>
  <c r="H61" i="1"/>
  <c r="H60" i="1"/>
  <c r="H57" i="1"/>
  <c r="H56" i="1"/>
  <c r="H55" i="1"/>
  <c r="H54" i="1"/>
  <c r="H53" i="1"/>
  <c r="H52" i="1"/>
  <c r="H49" i="1"/>
  <c r="H48" i="1"/>
  <c r="H47" i="1"/>
  <c r="H46" i="1"/>
  <c r="H45" i="1"/>
  <c r="H44" i="1"/>
  <c r="H43" i="1"/>
  <c r="H42" i="1"/>
  <c r="H41" i="1"/>
  <c r="H38" i="1"/>
  <c r="H37" i="1"/>
  <c r="H36" i="1"/>
  <c r="H35" i="1"/>
  <c r="H34" i="1"/>
  <c r="H33" i="1"/>
  <c r="H32" i="1"/>
  <c r="H31" i="1"/>
  <c r="H30" i="1"/>
  <c r="H29" i="1"/>
  <c r="H28" i="1"/>
  <c r="H27" i="1"/>
  <c r="H26" i="1"/>
  <c r="H23" i="1"/>
  <c r="H22" i="1"/>
  <c r="H21" i="1"/>
  <c r="H20" i="1"/>
  <c r="H19" i="1"/>
  <c r="H16" i="1"/>
  <c r="H15" i="1"/>
  <c r="H14" i="1"/>
  <c r="H13" i="1"/>
  <c r="H12" i="1"/>
  <c r="H11" i="1"/>
  <c r="H10" i="1"/>
  <c r="H9" i="1"/>
  <c r="H8" i="1"/>
  <c r="H7" i="1"/>
  <c r="H70" i="1"/>
  <c r="H69" i="1"/>
  <c r="A73" i="1"/>
  <c r="L69" i="1"/>
</calcChain>
</file>

<file path=xl/sharedStrings.xml><?xml version="1.0" encoding="utf-8"?>
<sst xmlns="http://schemas.openxmlformats.org/spreadsheetml/2006/main" count="179" uniqueCount="84">
  <si>
    <t>Course Title:  ABCD 100:  Intro. to the Alphabet   [Designator, #, Title]</t>
  </si>
  <si>
    <t>Developer:</t>
  </si>
  <si>
    <t>Review Cycle:</t>
  </si>
  <si>
    <t>Course Developer:  First Name,  Last Name</t>
  </si>
  <si>
    <t>Standards:</t>
  </si>
  <si>
    <t>Essential/Suggested</t>
  </si>
  <si>
    <t>SCORE        Reviewer     A                </t>
  </si>
  <si>
    <t xml:space="preserve">COMMENTS - Reviewer A </t>
  </si>
  <si>
    <t>SCORE        Reviewer     B                  </t>
  </si>
  <si>
    <t>COMMENTS - Reviewer B </t>
  </si>
  <si>
    <t>Total Score</t>
  </si>
  <si>
    <t>Points Possible</t>
  </si>
  <si>
    <t xml:space="preserve">    Pre-Assessment     Course Developer:  Initial to verfiy compliance with standard</t>
  </si>
  <si>
    <t>Course Developer Pre-Assessment Comments for Reviewers</t>
  </si>
  <si>
    <t xml:space="preserve">  Developer Revisions [if applicable]
                        For each essential standard with a score less than 6,                                            outline the modifications made to the course to fully meet the standard.                                       
</t>
  </si>
  <si>
    <t xml:space="preserve">1. COURSE OVERVIEW AND INFORMATION   </t>
  </si>
  <si>
    <t>1. Course includes Welcome and/or Getting Started content. [Include a welcome to course with instructor name and course name]</t>
  </si>
  <si>
    <t>E</t>
  </si>
  <si>
    <t>/6</t>
  </si>
  <si>
    <t>2. A Course Information area with a Syllabus and a Course Schedule is provided for the course overall, making the course information predictable and easy to navigate/find.</t>
  </si>
  <si>
    <t>3. Course provides module level overviews to make course content, activities, assignments, interactions, and assessments predictable and easy to navigate/find.</t>
  </si>
  <si>
    <t xml:space="preserve"> </t>
  </si>
  <si>
    <t>4. A printable syllabus is available to learners [PDF and Word documents].</t>
  </si>
  <si>
    <t>S</t>
  </si>
  <si>
    <t>/4</t>
  </si>
  <si>
    <t>5. Course includes links to relevant campus policies on plagiarism, computer use, student grievances, and accommodating students with disabilities, etc.</t>
  </si>
  <si>
    <t>6. Course provides access to campus and Open SUNY resources (technical help, orientation, tutoring).</t>
  </si>
  <si>
    <t>7. Course information states whether the course is fully online, blended, Flex or web-enhanced.</t>
  </si>
  <si>
    <t>/2</t>
  </si>
  <si>
    <t xml:space="preserve">8. Appropriate methods and devices for accessing and participating in the course are communicated (mobile, publisher websites, secure content, pop-ups, browser issue, microphone, webcam, etc.). </t>
  </si>
  <si>
    <t>9. Course outcomes are clearly defined [refer to Master Syllabus Course Student Learning Outcomes]. Measurable learning objectives are posted in each module/folder/unit.</t>
  </si>
  <si>
    <t>Master Syllabus List (Curricula Approved Course Outlines)</t>
  </si>
  <si>
    <t xml:space="preserve">10. Course provides contact information for instructor, department, and program. </t>
  </si>
  <si>
    <t>2. COURSE TECHNOLOGY &amp; TOOLS</t>
  </si>
  <si>
    <t>11. Requisite skills for using technology tools (websites, software, and hardware) are clearly stated and supported with resources.</t>
  </si>
  <si>
    <t>12. Technical skills required for participation in course learning activities scaffold in a timely manner (orientation, practice, and application - where appropriate).</t>
  </si>
  <si>
    <t>13. Frequently used technology tools are easily accessed. Any tools not being utilized are removed from the course menu.</t>
  </si>
  <si>
    <t>14. Course includes links to privacy policies for technology tools.</t>
  </si>
  <si>
    <r>
      <t>15. Any technology tools meet accessibility standards.</t>
    </r>
    <r>
      <rPr>
        <sz val="10"/>
        <rFont val="Calibri"/>
        <family val="2"/>
        <scheme val="minor"/>
      </rPr>
      <t>(ADA)</t>
    </r>
  </si>
  <si>
    <t>3. DESIGN &amp; LAYOUT</t>
  </si>
  <si>
    <r>
      <t>16. A logical, consistent, and uncluttered layout is established. The course is easy to navigate (consistent color scheme and icon layout, related content organized together, self-evident titles and brief summary descriptions).</t>
    </r>
    <r>
      <rPr>
        <sz val="10"/>
        <color rgb="FFFF0000"/>
        <rFont val="Calibri"/>
        <family val="2"/>
        <scheme val="minor"/>
      </rPr>
      <t xml:space="preserve"> </t>
    </r>
    <r>
      <rPr>
        <sz val="10"/>
        <rFont val="Calibri"/>
        <family val="2"/>
        <scheme val="minor"/>
      </rPr>
      <t>(ADA)</t>
    </r>
  </si>
  <si>
    <t>17. Large blocks of information are divided into manageable sections with ample white space around and between the blocks.(ADA)</t>
  </si>
  <si>
    <r>
      <t>18. There is enough contrast between text and background for the content to be easily viewed.</t>
    </r>
    <r>
      <rPr>
        <sz val="10"/>
        <color rgb="FF0000FF"/>
        <rFont val="Calibri"/>
        <family val="2"/>
        <scheme val="minor"/>
      </rPr>
      <t xml:space="preserve"> </t>
    </r>
    <r>
      <rPr>
        <sz val="10"/>
        <rFont val="Calibri"/>
        <family val="2"/>
        <scheme val="minor"/>
      </rPr>
      <t>(ADA)</t>
    </r>
  </si>
  <si>
    <r>
      <t xml:space="preserve">19. Instructions are provided and well written for students to be able to follow and understand. </t>
    </r>
    <r>
      <rPr>
        <b/>
        <i/>
        <sz val="10"/>
        <color rgb="FF0B5394"/>
        <rFont val="Arial"/>
        <family val="2"/>
      </rPr>
      <t/>
    </r>
  </si>
  <si>
    <t>20. Course is free of grammatical and spelling errors.</t>
  </si>
  <si>
    <r>
      <t xml:space="preserve">21. Text is formatted with titles, headings, and other styles to enhance readability and improve the structure of the document. </t>
    </r>
    <r>
      <rPr>
        <sz val="10"/>
        <rFont val="Calibri"/>
        <family val="2"/>
        <scheme val="minor"/>
      </rPr>
      <t>(ADA)</t>
    </r>
  </si>
  <si>
    <r>
      <t>22. Flashing and blinking text are avoided.</t>
    </r>
    <r>
      <rPr>
        <sz val="10"/>
        <color rgb="FFFF0000"/>
        <rFont val="Calibri"/>
        <family val="2"/>
        <scheme val="minor"/>
      </rPr>
      <t xml:space="preserve"> </t>
    </r>
    <r>
      <rPr>
        <sz val="10"/>
        <rFont val="Calibri"/>
        <family val="2"/>
        <scheme val="minor"/>
      </rPr>
      <t>(ADA)</t>
    </r>
  </si>
  <si>
    <t>23. A font from the sans-serif font family, e.g., Verdana, Arial, Calibri with an appropriate font size. (ADA)</t>
  </si>
  <si>
    <t>24. When possible, information is displayed in a linear format instead of as a table.</t>
  </si>
  <si>
    <t>25.Tables are accompanied by a title and summary description.   (ADA)</t>
  </si>
  <si>
    <t>26.Table header rows and columns are assigned. (ADA)</t>
  </si>
  <si>
    <t>27.If utilized, slideshows use a predefined slide layout and include unique slide titles. (ADA) If slideshows are not included in course, full points will be awarded.</t>
  </si>
  <si>
    <t>28.For all slideshows, there are simple, non-automatic transitions between slides. (ADA) If slideshows are not included in course, full points will be awarded.</t>
  </si>
  <si>
    <t>4. CONTENT &amp; ACTIVITIES</t>
  </si>
  <si>
    <t>29. Course offers access to a variety of engaging resources that facilitate communication and collaboration, provide opportunities for regular and substantive interaction with the instructor, deliver content, and support student learning and engagement.</t>
  </si>
  <si>
    <t xml:space="preserve">30.Course provides opportunities and/or activities for students to develop higher-order thinking and problem-solving skills, such as critical reflection and analysis.  </t>
  </si>
  <si>
    <t xml:space="preserve">31.If relevant to discipline and subject, course provides activities that emulate real world applications of the discipline, for example: Experiential learning, case studies, and problem-based activities.  </t>
  </si>
  <si>
    <t>32. If Open Educational Resources, free, or low cost materials are used, they are identified as such. If not applicable, full points will be awarded.</t>
  </si>
  <si>
    <t xml:space="preserve">33. Course materials and resources include copyright and licensing status, clearly stating permission to share where applicable. If not applicable, full points will be awarded. </t>
  </si>
  <si>
    <t>34. Text content is available in an easily accessed format. All text content is readable by assistive technology, including a PDF or any text contained in an image. (ADA)</t>
  </si>
  <si>
    <t>35.A text equivalent for every non-text element is provided ("alt" tags, captions, transcripts, etc.), and audio description is provided for audio-video and video-only content. (ADA)</t>
  </si>
  <si>
    <t>36.Text, graphics, and images are understandable when viewed without color. Text should be used as a primary method for delivering information. (ADA)</t>
  </si>
  <si>
    <t>37. Hyperlink text is descriptive and makes sense when out of context (avoid just using "click here" or URL). (ADA)</t>
  </si>
  <si>
    <t>5. INTERACTION</t>
  </si>
  <si>
    <t>38. Expectations for regular and substantive instructor-to-student interaction and timely  feedback  from the instructor are clearly stated and appropriate for the course length and structure (questions, email, assignments).</t>
  </si>
  <si>
    <t>39. Expectations for interaction are clearly stated (netiquette, grade weighting, models/examples, and timing and frequency of contributions).</t>
  </si>
  <si>
    <t>40. Students have an opportunity to get to know the instructor.</t>
  </si>
  <si>
    <t>41. Course contains resources or activities intended to build a sense of class community, support open communication, promote regular and substantive interaction, and establish trust (For example - Ice-breaker, Bulletin Board, Meet Your Classmates, Ask a Question discussion forums, and planned Office Hours).</t>
  </si>
  <si>
    <t>42. Course offers opportunities for student to student interaction and constructive collaboration.</t>
  </si>
  <si>
    <t>43. Students are encouraged to share resources and inject knowledge from diverse sources of information in their course interactions with guidance and/or standards from the instructor.</t>
  </si>
  <si>
    <t>6. ASSESSMENT &amp; FEEDBACK</t>
  </si>
  <si>
    <t xml:space="preserve">44. Course grading policies, including consequences of late submissions, are clearly stated in the course information area or syllabus. </t>
  </si>
  <si>
    <t xml:space="preserve">45. Course includes frequent and appropriate methods to assess students’ mastery of content. </t>
  </si>
  <si>
    <r>
      <t>46. Criteria for the assessment of a graded assignment are clearly articulated (rubrics, exemplary work).</t>
    </r>
    <r>
      <rPr>
        <sz val="10"/>
        <color rgb="FFFF0000"/>
        <rFont val="Calibri"/>
        <family val="2"/>
        <scheme val="minor"/>
      </rPr>
      <t xml:space="preserve"> </t>
    </r>
  </si>
  <si>
    <t xml:space="preserve">47. Students have opportunities to review their performance and assess their own learning throughout the course (For example: pre-tests, automated self-tests, reflective assignments, remediation, etc.). </t>
  </si>
  <si>
    <t xml:space="preserve">48. Students are informed when a timed response is required. Proper lead time is provided to ensure there is an opportunity to prepare an accommodation. </t>
  </si>
  <si>
    <t>49. Students have easy access to a well designed and up-to-date gradebook.</t>
  </si>
  <si>
    <t>50. Students have multiple opportunities to provide descriptive feedback on course design, course content, course experience, and ease of online technology.</t>
  </si>
  <si>
    <t>SUNY Canton Curriculum List</t>
  </si>
  <si>
    <t>Essential Standards Score</t>
  </si>
  <si>
    <t>/216</t>
  </si>
  <si>
    <t xml:space="preserve">For your course to pass the review, you need to earn all 216 points in your Essential Standards Score AND at least 40 points (out of 48) in your Suggested Standards Score. </t>
  </si>
  <si>
    <t>Suggested Standards Score</t>
  </si>
  <si>
    <t>/48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</si>
</sst>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theme="1"/>
      <name val="Calibri"/>
      <family val="2"/>
      <scheme val="minor"/>
    </font>
    <font>
      <u/>
      <sz val="11"/>
      <color theme="10"/>
      <name val="Calibri"/>
      <family val="2"/>
      <scheme val="minor"/>
    </font>
    <font>
      <b/>
      <sz val="12"/>
      <color rgb="FFFF0000"/>
      <name val="Arial"/>
      <family val="2"/>
    </font>
    <font>
      <b/>
      <sz val="11"/>
      <name val="Arial"/>
      <family val="2"/>
    </font>
    <font>
      <sz val="10"/>
      <name val="Arial"/>
      <family val="2"/>
    </font>
    <font>
      <sz val="10"/>
      <color theme="0"/>
      <name val="Arial"/>
      <family val="2"/>
    </font>
    <font>
      <b/>
      <sz val="10"/>
      <color theme="0"/>
      <name val="Calibri"/>
      <family val="2"/>
      <scheme val="minor"/>
    </font>
    <font>
      <sz val="10"/>
      <name val="Calibri"/>
      <family val="2"/>
      <scheme val="minor"/>
    </font>
    <font>
      <sz val="10"/>
      <color rgb="FFFFFFFF"/>
      <name val="Arial"/>
      <family val="2"/>
    </font>
    <font>
      <sz val="11"/>
      <color rgb="FF000000"/>
      <name val="Calibri"/>
      <family val="2"/>
      <scheme val="minor"/>
    </font>
    <font>
      <sz val="10"/>
      <color rgb="FF000000"/>
      <name val="Calibri"/>
      <family val="2"/>
      <scheme val="minor"/>
    </font>
    <font>
      <sz val="10"/>
      <color theme="0"/>
      <name val="Calibri"/>
      <family val="2"/>
      <scheme val="minor"/>
    </font>
    <font>
      <sz val="14"/>
      <name val="Arial"/>
      <family val="2"/>
    </font>
    <font>
      <b/>
      <sz val="10"/>
      <color rgb="FFFFFFFF"/>
      <name val="Calibri"/>
      <family val="2"/>
      <scheme val="minor"/>
    </font>
    <font>
      <b/>
      <sz val="10"/>
      <color rgb="FFFFFFFF"/>
      <name val="Arial"/>
      <family val="2"/>
    </font>
    <font>
      <sz val="12"/>
      <name val="Calibri"/>
      <family val="2"/>
      <scheme val="minor"/>
    </font>
    <font>
      <sz val="11"/>
      <name val="Calibri"/>
      <family val="2"/>
      <scheme val="minor"/>
    </font>
    <font>
      <b/>
      <i/>
      <sz val="10"/>
      <color rgb="FF0B5394"/>
      <name val="Arial"/>
      <family val="2"/>
    </font>
    <font>
      <sz val="10"/>
      <color rgb="FFFFFFFF"/>
      <name val="Calibri"/>
      <family val="2"/>
      <scheme val="minor"/>
    </font>
    <font>
      <sz val="11"/>
      <color rgb="FF000000"/>
      <name val="Arial"/>
      <family val="2"/>
    </font>
    <font>
      <u/>
      <sz val="11"/>
      <color rgb="FF0000FF"/>
      <name val="Arial"/>
      <family val="2"/>
    </font>
    <font>
      <sz val="11"/>
      <name val="Arial"/>
      <family val="2"/>
    </font>
    <font>
      <sz val="13"/>
      <name val="Calibri"/>
    </font>
    <font>
      <sz val="10"/>
      <color rgb="FFD9D9D9"/>
      <name val="Arial"/>
      <family val="2"/>
    </font>
    <font>
      <sz val="13"/>
      <color rgb="FF000000"/>
      <name val="Calibri"/>
      <family val="2"/>
      <charset val="1"/>
    </font>
    <font>
      <sz val="9"/>
      <color rgb="FFFF0000"/>
      <name val="Arial"/>
      <family val="2"/>
    </font>
    <font>
      <sz val="14"/>
      <color rgb="FFFF0000"/>
      <name val="Arial"/>
      <family val="2"/>
    </font>
    <font>
      <b/>
      <sz val="8"/>
      <name val="Arial"/>
      <family val="2"/>
    </font>
    <font>
      <b/>
      <sz val="8"/>
      <color rgb="FF000000"/>
      <name val="Arial"/>
      <family val="2"/>
    </font>
    <font>
      <sz val="8"/>
      <name val="Arial"/>
      <family val="2"/>
    </font>
    <font>
      <sz val="8"/>
      <name val="Calibri"/>
      <family val="2"/>
      <scheme val="minor"/>
    </font>
    <font>
      <u/>
      <sz val="10"/>
      <color theme="10"/>
      <name val="Calibri"/>
      <family val="2"/>
      <scheme val="minor"/>
    </font>
    <font>
      <sz val="10"/>
      <color rgb="FF000000"/>
      <name val="Arial"/>
      <family val="2"/>
    </font>
    <font>
      <b/>
      <sz val="12"/>
      <name val="Arial"/>
      <family val="2"/>
    </font>
    <font>
      <sz val="12"/>
      <name val="Arial"/>
      <family val="2"/>
    </font>
    <font>
      <sz val="12"/>
      <color theme="1"/>
      <name val="Calibri"/>
      <family val="2"/>
      <scheme val="minor"/>
    </font>
    <font>
      <sz val="12"/>
      <color rgb="FFD9D9D9"/>
      <name val="Arial"/>
      <family val="2"/>
    </font>
    <font>
      <sz val="10"/>
      <color rgb="FFFF0000"/>
      <name val="Calibri"/>
      <family val="2"/>
      <scheme val="minor"/>
    </font>
    <font>
      <sz val="10"/>
      <color rgb="FF0000FF"/>
      <name val="Calibri"/>
      <family val="2"/>
      <scheme val="minor"/>
    </font>
    <font>
      <sz val="10"/>
      <color rgb="FF000000"/>
      <name val="Calibri"/>
    </font>
    <font>
      <sz val="8"/>
      <color rgb="FF000000"/>
      <name val="Arial"/>
      <family val="2"/>
    </font>
  </fonts>
  <fills count="4">
    <fill>
      <patternFill patternType="none"/>
    </fill>
    <fill>
      <patternFill patternType="gray125"/>
    </fill>
    <fill>
      <patternFill patternType="solid">
        <fgColor rgb="FF000000"/>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top style="thin">
        <color indexed="64"/>
      </top>
      <bottom/>
      <diagonal/>
    </border>
    <border>
      <left style="thin">
        <color rgb="FF000000"/>
      </left>
      <right/>
      <top style="thin">
        <color rgb="FF000000"/>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rgb="FF000000"/>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0" fontId="2" fillId="0" borderId="0" applyNumberFormat="0" applyFill="0" applyBorder="0" applyAlignment="0" applyProtection="0"/>
  </cellStyleXfs>
  <cellXfs count="133">
    <xf numFmtId="0" fontId="0" fillId="0" borderId="0" xfId="0"/>
    <xf numFmtId="0" fontId="8" fillId="2" borderId="25" xfId="0" applyFont="1" applyFill="1" applyBorder="1"/>
    <xf numFmtId="0" fontId="15" fillId="2" borderId="25" xfId="0" applyFont="1" applyFill="1" applyBorder="1"/>
    <xf numFmtId="0" fontId="0" fillId="2" borderId="26" xfId="0" applyFill="1" applyBorder="1"/>
    <xf numFmtId="0" fontId="9" fillId="2" borderId="25" xfId="0" applyFont="1" applyFill="1" applyBorder="1"/>
    <xf numFmtId="0" fontId="0" fillId="3" borderId="0" xfId="0" applyFill="1"/>
    <xf numFmtId="0" fontId="10" fillId="3" borderId="5" xfId="0" applyFont="1" applyFill="1" applyBorder="1" applyAlignment="1">
      <alignment horizontal="center" vertical="center" wrapText="1"/>
    </xf>
    <xf numFmtId="0" fontId="8" fillId="3" borderId="8" xfId="0" applyFont="1" applyFill="1" applyBorder="1" applyAlignment="1">
      <alignment horizontal="center" vertical="center"/>
    </xf>
    <xf numFmtId="49" fontId="8" fillId="3" borderId="8" xfId="0" applyNumberFormat="1" applyFont="1" applyFill="1" applyBorder="1" applyAlignment="1">
      <alignment horizontal="left" vertical="top" wrapText="1"/>
    </xf>
    <xf numFmtId="0" fontId="8" fillId="3" borderId="8"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5" fillId="3" borderId="1" xfId="0" applyFont="1" applyFill="1" applyBorder="1" applyAlignment="1" applyProtection="1">
      <alignment vertical="center"/>
      <protection locked="0"/>
    </xf>
    <xf numFmtId="0" fontId="6" fillId="3" borderId="1" xfId="0" applyFont="1" applyFill="1" applyBorder="1"/>
    <xf numFmtId="49" fontId="8" fillId="3" borderId="12" xfId="0" applyNumberFormat="1" applyFont="1" applyFill="1" applyBorder="1" applyAlignment="1">
      <alignment horizontal="left" vertical="top" wrapText="1"/>
    </xf>
    <xf numFmtId="0" fontId="5" fillId="3" borderId="1" xfId="0" applyFont="1" applyFill="1" applyBorder="1" applyProtection="1">
      <protection locked="0"/>
    </xf>
    <xf numFmtId="0" fontId="10" fillId="3" borderId="15" xfId="0" applyFont="1" applyFill="1" applyBorder="1" applyAlignment="1">
      <alignment horizontal="center" vertical="center" wrapText="1"/>
    </xf>
    <xf numFmtId="0" fontId="32" fillId="3" borderId="11" xfId="1" applyFont="1" applyFill="1" applyBorder="1" applyAlignment="1">
      <alignment horizontal="left" vertical="center" wrapText="1"/>
    </xf>
    <xf numFmtId="0" fontId="8" fillId="3" borderId="16" xfId="0" applyFont="1" applyFill="1" applyBorder="1" applyAlignment="1">
      <alignment horizontal="center" vertical="center"/>
    </xf>
    <xf numFmtId="49" fontId="8" fillId="3" borderId="17" xfId="0" applyNumberFormat="1" applyFont="1" applyFill="1" applyBorder="1" applyAlignment="1">
      <alignment horizontal="center" vertical="top" wrapText="1"/>
    </xf>
    <xf numFmtId="0" fontId="31" fillId="3" borderId="17" xfId="0" applyFont="1" applyFill="1" applyBorder="1" applyAlignment="1">
      <alignment horizontal="center" vertical="center" wrapText="1"/>
    </xf>
    <xf numFmtId="0" fontId="31" fillId="3" borderId="18" xfId="0" applyFont="1" applyFill="1" applyBorder="1" applyAlignment="1">
      <alignment vertical="center" wrapText="1"/>
    </xf>
    <xf numFmtId="0" fontId="12" fillId="3" borderId="15" xfId="0" applyFont="1" applyFill="1" applyBorder="1" applyAlignment="1">
      <alignment horizontal="center" vertical="center" wrapText="1"/>
    </xf>
    <xf numFmtId="0" fontId="5" fillId="3" borderId="18" xfId="0" applyFont="1" applyFill="1" applyBorder="1" applyAlignment="1" applyProtection="1">
      <alignment horizontal="center"/>
      <protection locked="0"/>
    </xf>
    <xf numFmtId="0" fontId="6" fillId="3" borderId="18" xfId="0" applyFont="1" applyFill="1" applyBorder="1" applyAlignment="1">
      <alignment horizontal="center"/>
    </xf>
    <xf numFmtId="0" fontId="10" fillId="3" borderId="0" xfId="0" applyFont="1" applyFill="1" applyAlignment="1">
      <alignment horizontal="center" vertical="center" wrapText="1"/>
    </xf>
    <xf numFmtId="49" fontId="8" fillId="3" borderId="19" xfId="0" applyNumberFormat="1" applyFont="1" applyFill="1" applyBorder="1" applyAlignment="1">
      <alignment horizontal="left" vertical="top" wrapText="1"/>
    </xf>
    <xf numFmtId="0" fontId="31" fillId="3" borderId="3" xfId="0" applyFont="1" applyFill="1" applyBorder="1" applyAlignment="1">
      <alignment horizontal="center" vertical="center" wrapText="1"/>
    </xf>
    <xf numFmtId="0" fontId="31" fillId="3" borderId="18" xfId="0" applyFont="1" applyFill="1" applyBorder="1" applyAlignment="1">
      <alignment horizontal="left" vertical="center" wrapText="1"/>
    </xf>
    <xf numFmtId="0" fontId="12" fillId="3" borderId="21" xfId="0" applyFont="1" applyFill="1" applyBorder="1" applyAlignment="1">
      <alignment horizontal="center" vertical="center" wrapText="1"/>
    </xf>
    <xf numFmtId="0" fontId="5" fillId="3" borderId="18" xfId="0" applyFont="1" applyFill="1" applyBorder="1" applyProtection="1">
      <protection locked="0"/>
    </xf>
    <xf numFmtId="0" fontId="6" fillId="3" borderId="18" xfId="0" applyFont="1" applyFill="1" applyBorder="1"/>
    <xf numFmtId="0" fontId="5" fillId="3" borderId="3" xfId="0" applyFont="1" applyFill="1" applyBorder="1" applyAlignment="1">
      <alignment vertical="center"/>
    </xf>
    <xf numFmtId="0" fontId="5" fillId="3" borderId="22" xfId="0" applyFont="1" applyFill="1" applyBorder="1" applyAlignment="1">
      <alignment horizontal="center" vertical="center"/>
    </xf>
    <xf numFmtId="0" fontId="5" fillId="3" borderId="22" xfId="0" applyFont="1" applyFill="1" applyBorder="1" applyAlignment="1">
      <alignment vertical="center"/>
    </xf>
    <xf numFmtId="0" fontId="5" fillId="3" borderId="22" xfId="0" applyFont="1" applyFill="1" applyBorder="1"/>
    <xf numFmtId="0" fontId="5" fillId="3" borderId="22" xfId="0" applyFont="1" applyFill="1" applyBorder="1" applyAlignment="1">
      <alignment wrapText="1"/>
    </xf>
    <xf numFmtId="0" fontId="13" fillId="3" borderId="22" xfId="0" applyFont="1" applyFill="1" applyBorder="1" applyAlignment="1">
      <alignment horizontal="center" vertical="center" wrapText="1"/>
    </xf>
    <xf numFmtId="0" fontId="5" fillId="3" borderId="23" xfId="0" applyFont="1" applyFill="1" applyBorder="1"/>
    <xf numFmtId="0" fontId="8" fillId="3" borderId="4" xfId="0" applyFont="1" applyFill="1" applyBorder="1" applyAlignment="1">
      <alignment horizontal="left" vertical="center" wrapText="1"/>
    </xf>
    <xf numFmtId="0" fontId="12" fillId="3" borderId="27" xfId="0" applyFont="1" applyFill="1" applyBorder="1" applyAlignment="1">
      <alignment horizontal="center" vertical="center" wrapText="1"/>
    </xf>
    <xf numFmtId="0" fontId="5" fillId="3" borderId="4" xfId="0" applyFont="1" applyFill="1" applyBorder="1"/>
    <xf numFmtId="0" fontId="6" fillId="3" borderId="4" xfId="0" applyFont="1" applyFill="1" applyBorder="1"/>
    <xf numFmtId="0" fontId="5" fillId="3" borderId="1" xfId="0" applyFont="1" applyFill="1" applyBorder="1"/>
    <xf numFmtId="0" fontId="17" fillId="3" borderId="5" xfId="0" applyFont="1" applyFill="1" applyBorder="1" applyAlignment="1">
      <alignment horizontal="center" vertical="center" wrapText="1"/>
    </xf>
    <xf numFmtId="0" fontId="8" fillId="3" borderId="3" xfId="0" applyFont="1" applyFill="1" applyBorder="1" applyAlignment="1">
      <alignment horizontal="center" vertical="center"/>
    </xf>
    <xf numFmtId="49" fontId="8" fillId="3" borderId="3" xfId="0" applyNumberFormat="1" applyFont="1" applyFill="1" applyBorder="1" applyAlignment="1">
      <alignment horizontal="left" vertical="top" wrapText="1"/>
    </xf>
    <xf numFmtId="0" fontId="8" fillId="3" borderId="3" xfId="0" applyFont="1" applyFill="1" applyBorder="1" applyAlignment="1">
      <alignment horizontal="center" vertical="center" wrapText="1"/>
    </xf>
    <xf numFmtId="0" fontId="8" fillId="3" borderId="18" xfId="0" applyFont="1" applyFill="1" applyBorder="1" applyAlignment="1">
      <alignment horizontal="left" vertical="center" wrapText="1"/>
    </xf>
    <xf numFmtId="0" fontId="5" fillId="3" borderId="18" xfId="0" applyFont="1" applyFill="1" applyBorder="1"/>
    <xf numFmtId="0" fontId="5" fillId="3" borderId="20" xfId="0" applyFont="1" applyFill="1" applyBorder="1" applyAlignment="1">
      <alignment vertical="center"/>
    </xf>
    <xf numFmtId="0" fontId="5" fillId="3" borderId="20" xfId="0" applyFont="1" applyFill="1" applyBorder="1" applyAlignment="1">
      <alignment horizontal="left" vertical="center"/>
    </xf>
    <xf numFmtId="0" fontId="5" fillId="3" borderId="22" xfId="0" applyFont="1" applyFill="1" applyBorder="1" applyAlignment="1">
      <alignment horizontal="left" vertical="center"/>
    </xf>
    <xf numFmtId="0" fontId="5" fillId="3" borderId="22" xfId="0" applyFont="1" applyFill="1" applyBorder="1" applyAlignment="1">
      <alignment horizontal="left"/>
    </xf>
    <xf numFmtId="0" fontId="5" fillId="3" borderId="22" xfId="0" applyFont="1" applyFill="1" applyBorder="1" applyAlignment="1">
      <alignment horizontal="left" wrapText="1"/>
    </xf>
    <xf numFmtId="0" fontId="1" fillId="3" borderId="5" xfId="0" applyFont="1" applyFill="1" applyBorder="1" applyAlignment="1">
      <alignment horizontal="center" vertical="center" wrapText="1"/>
    </xf>
    <xf numFmtId="0" fontId="8" fillId="3" borderId="19"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20" fillId="3" borderId="28" xfId="0" applyFont="1" applyFill="1" applyBorder="1" applyAlignment="1">
      <alignment horizontal="center" vertical="center" wrapText="1"/>
    </xf>
    <xf numFmtId="0" fontId="33" fillId="3" borderId="28" xfId="0" applyFont="1" applyFill="1" applyBorder="1" applyAlignment="1">
      <alignment horizontal="left" vertical="center" wrapText="1"/>
    </xf>
    <xf numFmtId="0" fontId="5" fillId="3" borderId="28" xfId="0" applyFont="1" applyFill="1" applyBorder="1" applyAlignment="1">
      <alignment horizontal="center" vertical="center"/>
    </xf>
    <xf numFmtId="0" fontId="5" fillId="3" borderId="28" xfId="0" applyFont="1" applyFill="1" applyBorder="1" applyAlignment="1">
      <alignment horizontal="center" vertical="center" wrapText="1"/>
    </xf>
    <xf numFmtId="0" fontId="5" fillId="3" borderId="28" xfId="0" applyFont="1" applyFill="1" applyBorder="1" applyAlignment="1">
      <alignment vertical="center" wrapText="1"/>
    </xf>
    <xf numFmtId="0" fontId="13" fillId="3" borderId="28" xfId="0" applyFont="1" applyFill="1" applyBorder="1" applyAlignment="1">
      <alignment horizontal="center" vertical="center" wrapText="1"/>
    </xf>
    <xf numFmtId="0" fontId="21" fillId="3" borderId="28" xfId="0" applyFont="1" applyFill="1" applyBorder="1" applyAlignment="1">
      <alignment horizontal="left" vertical="center"/>
    </xf>
    <xf numFmtId="0" fontId="5" fillId="3" borderId="28" xfId="0" applyFont="1" applyFill="1" applyBorder="1"/>
    <xf numFmtId="0" fontId="5" fillId="3" borderId="29" xfId="0" applyFont="1" applyFill="1" applyBorder="1"/>
    <xf numFmtId="0" fontId="16" fillId="3" borderId="30" xfId="0" applyFont="1" applyFill="1" applyBorder="1" applyAlignment="1">
      <alignment vertical="center" wrapText="1"/>
    </xf>
    <xf numFmtId="0" fontId="5" fillId="3" borderId="30" xfId="0" applyFont="1" applyFill="1" applyBorder="1" applyAlignment="1">
      <alignment horizontal="center" vertical="center" wrapText="1"/>
    </xf>
    <xf numFmtId="0" fontId="32" fillId="3" borderId="30" xfId="1" applyFont="1" applyFill="1" applyBorder="1" applyAlignment="1">
      <alignment vertical="center" wrapText="1"/>
    </xf>
    <xf numFmtId="0" fontId="5" fillId="3" borderId="31" xfId="0" applyFont="1" applyFill="1" applyBorder="1" applyAlignment="1">
      <alignment horizontal="center" vertical="center"/>
    </xf>
    <xf numFmtId="0" fontId="6" fillId="3" borderId="10" xfId="0" applyFont="1" applyFill="1" applyBorder="1" applyAlignment="1">
      <alignment horizontal="center" vertical="center" wrapText="1"/>
    </xf>
    <xf numFmtId="0" fontId="5" fillId="3" borderId="0" xfId="0" applyFont="1" applyFill="1" applyAlignment="1">
      <alignment vertical="center"/>
    </xf>
    <xf numFmtId="0" fontId="5" fillId="3" borderId="0" xfId="0" applyFont="1" applyFill="1" applyAlignment="1">
      <alignment horizontal="center" vertical="center"/>
    </xf>
    <xf numFmtId="0" fontId="35" fillId="3" borderId="0" xfId="0" applyFont="1" applyFill="1" applyAlignment="1">
      <alignment horizontal="center" vertical="center" wrapText="1"/>
    </xf>
    <xf numFmtId="0" fontId="35" fillId="3" borderId="0" xfId="0" applyFont="1" applyFill="1" applyAlignment="1">
      <alignment horizontal="left" vertical="center"/>
    </xf>
    <xf numFmtId="0" fontId="34" fillId="3" borderId="0" xfId="0" applyFont="1" applyFill="1" applyAlignment="1">
      <alignment horizontal="center" vertical="center"/>
    </xf>
    <xf numFmtId="0" fontId="36" fillId="3" borderId="32" xfId="0" applyFont="1" applyFill="1" applyBorder="1"/>
    <xf numFmtId="0" fontId="23" fillId="3" borderId="0" xfId="0" applyFont="1" applyFill="1" applyAlignment="1">
      <alignment vertical="center" wrapText="1"/>
    </xf>
    <xf numFmtId="0" fontId="37" fillId="3" borderId="0" xfId="0" applyFont="1" applyFill="1"/>
    <xf numFmtId="0" fontId="0" fillId="3" borderId="0" xfId="0" applyFill="1" applyAlignment="1">
      <alignment wrapText="1"/>
    </xf>
    <xf numFmtId="0" fontId="5" fillId="3" borderId="0" xfId="0" applyFont="1" applyFill="1" applyAlignment="1">
      <alignment wrapText="1"/>
    </xf>
    <xf numFmtId="0" fontId="13" fillId="3" borderId="0" xfId="0" applyFont="1" applyFill="1" applyAlignment="1">
      <alignment horizontal="center" vertical="center" wrapText="1"/>
    </xf>
    <xf numFmtId="0" fontId="22" fillId="3" borderId="0" xfId="0" applyFont="1" applyFill="1" applyAlignment="1">
      <alignment horizontal="left" vertical="center"/>
    </xf>
    <xf numFmtId="0" fontId="24" fillId="3" borderId="0" xfId="0" applyFont="1" applyFill="1"/>
    <xf numFmtId="0" fontId="0" fillId="3" borderId="32" xfId="0" applyFill="1" applyBorder="1"/>
    <xf numFmtId="0" fontId="26" fillId="3" borderId="0" xfId="0" applyFont="1" applyFill="1" applyAlignment="1">
      <alignment horizontal="left" vertical="center" wrapText="1"/>
    </xf>
    <xf numFmtId="0" fontId="26" fillId="3" borderId="0" xfId="0" applyFont="1" applyFill="1" applyAlignment="1">
      <alignment horizontal="center" vertical="center" wrapText="1"/>
    </xf>
    <xf numFmtId="0" fontId="27" fillId="3" borderId="0" xfId="0" applyFont="1" applyFill="1" applyAlignment="1">
      <alignment horizontal="center" vertical="center" wrapText="1"/>
    </xf>
    <xf numFmtId="0" fontId="7" fillId="2" borderId="5" xfId="0" applyFont="1" applyFill="1" applyBorder="1" applyAlignment="1">
      <alignment horizontal="left"/>
    </xf>
    <xf numFmtId="0" fontId="8" fillId="2" borderId="5" xfId="0" applyFont="1" applyFill="1" applyBorder="1"/>
    <xf numFmtId="0" fontId="8" fillId="2" borderId="0" xfId="0" applyFont="1" applyFill="1"/>
    <xf numFmtId="0" fontId="9" fillId="2" borderId="1" xfId="0" applyFont="1" applyFill="1" applyBorder="1"/>
    <xf numFmtId="0" fontId="0" fillId="2" borderId="1" xfId="0" applyFill="1" applyBorder="1"/>
    <xf numFmtId="0" fontId="11" fillId="2" borderId="9" xfId="0" applyFont="1" applyFill="1" applyBorder="1"/>
    <xf numFmtId="0" fontId="11" fillId="2" borderId="20" xfId="0" applyFont="1" applyFill="1" applyBorder="1"/>
    <xf numFmtId="0" fontId="5" fillId="2" borderId="22" xfId="0" applyFont="1" applyFill="1" applyBorder="1"/>
    <xf numFmtId="0" fontId="11" fillId="2" borderId="3" xfId="0" applyFont="1" applyFill="1" applyBorder="1"/>
    <xf numFmtId="0" fontId="5" fillId="2" borderId="22" xfId="0" applyFont="1" applyFill="1" applyBorder="1" applyAlignment="1">
      <alignment horizontal="left"/>
    </xf>
    <xf numFmtId="0" fontId="5" fillId="2" borderId="31" xfId="0" applyFont="1" applyFill="1" applyBorder="1"/>
    <xf numFmtId="0" fontId="21" fillId="2" borderId="28" xfId="0" applyFont="1" applyFill="1" applyBorder="1" applyAlignment="1">
      <alignment horizontal="left" vertical="center"/>
    </xf>
    <xf numFmtId="0" fontId="8" fillId="3" borderId="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40" fillId="3" borderId="14"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4" fillId="3" borderId="18" xfId="0" applyFont="1" applyFill="1" applyBorder="1" applyAlignment="1">
      <alignment wrapText="1"/>
    </xf>
    <xf numFmtId="0" fontId="8" fillId="3" borderId="5" xfId="0" applyFont="1" applyFill="1" applyBorder="1" applyAlignment="1">
      <alignment horizontal="center" vertical="center"/>
    </xf>
    <xf numFmtId="0" fontId="34" fillId="3" borderId="0" xfId="0" applyFont="1" applyFill="1" applyAlignment="1">
      <alignment horizontal="center" vertical="center" wrapText="1"/>
    </xf>
    <xf numFmtId="0" fontId="28" fillId="3" borderId="4"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 fillId="3" borderId="0" xfId="0" applyFont="1" applyFill="1" applyAlignment="1">
      <alignment horizontal="center"/>
    </xf>
    <xf numFmtId="0" fontId="4" fillId="3" borderId="1" xfId="0" applyFont="1" applyFill="1" applyBorder="1" applyAlignment="1">
      <alignment horizontal="left"/>
    </xf>
    <xf numFmtId="0" fontId="28" fillId="3" borderId="16" xfId="0" applyFont="1" applyFill="1" applyBorder="1" applyAlignment="1">
      <alignment horizontal="center" vertical="center"/>
    </xf>
    <xf numFmtId="0" fontId="29" fillId="3" borderId="0" xfId="0" applyFont="1" applyFill="1" applyAlignment="1">
      <alignment horizontal="center" vertical="center"/>
    </xf>
    <xf numFmtId="0" fontId="28" fillId="3" borderId="2" xfId="0" applyFont="1" applyFill="1" applyBorder="1" applyAlignment="1">
      <alignment horizontal="left" vertical="center" wrapText="1"/>
    </xf>
    <xf numFmtId="0" fontId="28" fillId="3" borderId="2" xfId="0" applyFont="1" applyFill="1" applyBorder="1" applyAlignment="1">
      <alignment horizontal="center" vertical="center" wrapText="1"/>
    </xf>
    <xf numFmtId="0" fontId="30" fillId="2" borderId="2" xfId="0" applyFont="1" applyFill="1" applyBorder="1" applyAlignment="1">
      <alignment horizontal="center"/>
    </xf>
    <xf numFmtId="0" fontId="41" fillId="3" borderId="3" xfId="0" applyFont="1" applyFill="1" applyBorder="1" applyAlignment="1">
      <alignment horizontal="center" vertical="center" wrapText="1"/>
    </xf>
    <xf numFmtId="0" fontId="5" fillId="3" borderId="33" xfId="0" applyFont="1" applyFill="1" applyBorder="1" applyAlignment="1">
      <alignment horizontal="left" vertical="top"/>
    </xf>
    <xf numFmtId="0" fontId="5" fillId="3" borderId="34" xfId="0" applyFont="1" applyFill="1" applyBorder="1" applyAlignment="1">
      <alignment horizontal="left" vertical="top"/>
    </xf>
    <xf numFmtId="0" fontId="34" fillId="3" borderId="35" xfId="0" applyFont="1" applyFill="1" applyBorder="1" applyAlignment="1">
      <alignment horizontal="center" vertical="center" wrapText="1"/>
    </xf>
    <xf numFmtId="0" fontId="34" fillId="3" borderId="0" xfId="0" applyFont="1" applyFill="1" applyAlignment="1">
      <alignment horizontal="center" vertical="center" wrapText="1"/>
    </xf>
    <xf numFmtId="0" fontId="25" fillId="3" borderId="0" xfId="0" applyFont="1" applyFill="1" applyAlignment="1">
      <alignment horizontal="center" wrapText="1"/>
    </xf>
    <xf numFmtId="0" fontId="25" fillId="3" borderId="32" xfId="0" applyFont="1" applyFill="1" applyBorder="1" applyAlignment="1">
      <alignment horizontal="center" wrapText="1"/>
    </xf>
    <xf numFmtId="0" fontId="2" fillId="3" borderId="7" xfId="1" applyFill="1" applyBorder="1" applyAlignment="1">
      <alignment horizontal="left" vertical="center"/>
    </xf>
    <xf numFmtId="0" fontId="2" fillId="3" borderId="11" xfId="1" applyFill="1" applyBorder="1" applyAlignment="1">
      <alignment horizontal="left" vertical="center"/>
    </xf>
    <xf numFmtId="0" fontId="2" fillId="3" borderId="17" xfId="1" applyFill="1" applyBorder="1" applyAlignment="1">
      <alignment horizontal="left" vertical="center"/>
    </xf>
    <xf numFmtId="0" fontId="2" fillId="3" borderId="16" xfId="1" applyFill="1" applyBorder="1" applyAlignment="1">
      <alignment horizontal="left" vertical="center"/>
    </xf>
    <xf numFmtId="0" fontId="14" fillId="2" borderId="24" xfId="0" applyFont="1" applyFill="1" applyBorder="1" applyAlignment="1"/>
    <xf numFmtId="0" fontId="19" fillId="2" borderId="24" xfId="0" applyFont="1" applyFill="1" applyBorder="1" applyAlignment="1"/>
    <xf numFmtId="0" fontId="5" fillId="3" borderId="31" xfId="0" applyFont="1" applyFill="1" applyBorder="1" applyAlignment="1"/>
    <xf numFmtId="0" fontId="0" fillId="3" borderId="0" xfId="0" applyFill="1" applyAlignment="1"/>
  </cellXfs>
  <cellStyles count="2">
    <cellStyle name="Hyperlink" xfId="1" builtinId="8"/>
    <cellStyle name="Normal" xfId="0" builtinId="0"/>
  </cellStyles>
  <dxfs count="37">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
      <fill>
        <patternFill patternType="solid">
          <fgColor rgb="FF9FC5E8"/>
          <bgColor rgb="FF9FC5E8"/>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nton.edu/curriculum" TargetMode="External"/><Relationship Id="rId1" Type="http://schemas.openxmlformats.org/officeDocument/2006/relationships/hyperlink" Target="http://www.canton.edu/middlestates/r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topLeftCell="A55" workbookViewId="0">
      <selection activeCell="C67" sqref="C67"/>
    </sheetView>
  </sheetViews>
  <sheetFormatPr defaultColWidth="9.140625" defaultRowHeight="15"/>
  <cols>
    <col min="1" max="1" width="39.28515625" style="5" customWidth="1"/>
    <col min="2" max="2" width="6.28515625" style="5" customWidth="1"/>
    <col min="3" max="3" width="9.140625" style="5" customWidth="1"/>
    <col min="4" max="4" width="7.140625" style="5" customWidth="1"/>
    <col min="5" max="5" width="9.140625" style="5" customWidth="1"/>
    <col min="6" max="6" width="7" style="5" customWidth="1"/>
    <col min="7" max="7" width="9.140625" style="5"/>
    <col min="8" max="8" width="4.7109375" style="5" customWidth="1"/>
    <col min="9" max="9" width="7" style="5" customWidth="1"/>
    <col min="10" max="10" width="1" style="5" customWidth="1"/>
    <col min="11" max="16384" width="9.140625" style="5"/>
  </cols>
  <sheetData>
    <row r="1" spans="1:13">
      <c r="A1" s="111"/>
      <c r="B1" s="111"/>
      <c r="C1" s="111"/>
      <c r="D1" s="111"/>
      <c r="E1" s="111"/>
      <c r="F1" s="111"/>
      <c r="G1" s="111"/>
      <c r="H1" s="111"/>
      <c r="I1" s="111"/>
      <c r="J1" s="111"/>
      <c r="K1" s="111"/>
      <c r="L1" s="111"/>
      <c r="M1" s="111"/>
    </row>
    <row r="2" spans="1:13" ht="27">
      <c r="A2" s="106" t="s">
        <v>0</v>
      </c>
      <c r="B2" s="112" t="s">
        <v>1</v>
      </c>
      <c r="C2" s="112"/>
      <c r="D2" s="112"/>
      <c r="E2" s="112"/>
      <c r="F2" s="112" t="s">
        <v>2</v>
      </c>
      <c r="G2" s="112"/>
      <c r="H2" s="112" t="s">
        <v>3</v>
      </c>
      <c r="I2" s="112"/>
      <c r="J2" s="112"/>
      <c r="K2" s="112"/>
      <c r="L2" s="112"/>
      <c r="M2" s="112"/>
    </row>
    <row r="3" spans="1:13">
      <c r="A3" s="113" t="s">
        <v>4</v>
      </c>
      <c r="B3" s="114" t="s">
        <v>5</v>
      </c>
      <c r="C3" s="114"/>
      <c r="D3" s="115" t="s">
        <v>6</v>
      </c>
      <c r="E3" s="116" t="s">
        <v>7</v>
      </c>
      <c r="F3" s="115" t="s">
        <v>8</v>
      </c>
      <c r="G3" s="116" t="s">
        <v>9</v>
      </c>
      <c r="H3" s="116" t="s">
        <v>10</v>
      </c>
      <c r="I3" s="116" t="s">
        <v>11</v>
      </c>
      <c r="J3" s="117"/>
      <c r="K3" s="118" t="s">
        <v>12</v>
      </c>
      <c r="L3" s="109" t="s">
        <v>13</v>
      </c>
      <c r="M3" s="110" t="s">
        <v>14</v>
      </c>
    </row>
    <row r="4" spans="1:13">
      <c r="A4" s="113"/>
      <c r="B4" s="114"/>
      <c r="C4" s="114"/>
      <c r="D4" s="115"/>
      <c r="E4" s="116"/>
      <c r="F4" s="115"/>
      <c r="G4" s="116"/>
      <c r="H4" s="116"/>
      <c r="I4" s="116"/>
      <c r="J4" s="117"/>
      <c r="K4" s="118"/>
      <c r="L4" s="109"/>
      <c r="M4" s="110"/>
    </row>
    <row r="5" spans="1:13" ht="63" customHeight="1">
      <c r="A5" s="113"/>
      <c r="B5" s="114"/>
      <c r="C5" s="114"/>
      <c r="D5" s="115"/>
      <c r="E5" s="116"/>
      <c r="F5" s="115"/>
      <c r="G5" s="116"/>
      <c r="H5" s="116"/>
      <c r="I5" s="116"/>
      <c r="J5" s="117"/>
      <c r="K5" s="118"/>
      <c r="L5" s="109"/>
      <c r="M5" s="110"/>
    </row>
    <row r="6" spans="1:13">
      <c r="A6" s="89" t="s">
        <v>15</v>
      </c>
      <c r="B6" s="90"/>
      <c r="C6" s="90"/>
      <c r="D6" s="90"/>
      <c r="E6" s="90"/>
      <c r="F6" s="90"/>
      <c r="G6" s="90"/>
      <c r="H6" s="90"/>
      <c r="I6" s="91"/>
      <c r="J6" s="91"/>
      <c r="K6" s="91"/>
      <c r="L6" s="92"/>
      <c r="M6" s="93"/>
    </row>
    <row r="7" spans="1:13" ht="40.5">
      <c r="A7" s="102" t="s">
        <v>16</v>
      </c>
      <c r="B7" s="6" t="s">
        <v>17</v>
      </c>
      <c r="C7" s="125" t="str">
        <f>HYPERLINK("https://oscqr.suny.edu/standard1/","S1 Need ideas?")</f>
        <v>S1 Need ideas?</v>
      </c>
      <c r="D7" s="7"/>
      <c r="E7" s="8"/>
      <c r="F7" s="7"/>
      <c r="G7" s="8"/>
      <c r="H7" s="9">
        <f>D7+F7</f>
        <v>0</v>
      </c>
      <c r="I7" s="10" t="s">
        <v>18</v>
      </c>
      <c r="J7" s="94"/>
      <c r="K7" s="11"/>
      <c r="L7" s="12"/>
      <c r="M7" s="13"/>
    </row>
    <row r="8" spans="1:13" ht="53.25">
      <c r="A8" s="102" t="s">
        <v>19</v>
      </c>
      <c r="B8" s="6" t="s">
        <v>17</v>
      </c>
      <c r="C8" s="126" t="str">
        <f>HYPERLINK("https://cantoncollege.sharepoint.com/:w:/s/OLRC/EbQhbJBM4OxIi_PEss6TklYBtcIvfNwQJAeFPedCfxK_MA?e=wQIgTb","S2 Need ideas?")</f>
        <v>S2 Need ideas?</v>
      </c>
      <c r="D8" s="7"/>
      <c r="E8" s="8"/>
      <c r="F8" s="7"/>
      <c r="G8" s="14"/>
      <c r="H8" s="9">
        <f>D8+F8</f>
        <v>0</v>
      </c>
      <c r="I8" s="10" t="s">
        <v>18</v>
      </c>
      <c r="J8" s="94"/>
      <c r="K8" s="11"/>
      <c r="L8" s="15"/>
      <c r="M8" s="13"/>
    </row>
    <row r="9" spans="1:13" ht="53.25">
      <c r="A9" s="102" t="s">
        <v>20</v>
      </c>
      <c r="B9" s="6" t="s">
        <v>17</v>
      </c>
      <c r="C9" s="126" t="str">
        <f>HYPERLINK("https://cantoncollege.sharepoint.com/:w:/s/OLRC/ESsI8mi9AidGk1TaT0VMXIYBmfAC6nNjmBdWIeZAjU5ytg","S3 Need ideas?")</f>
        <v>S3 Need ideas?</v>
      </c>
      <c r="D9" s="7"/>
      <c r="E9" s="8" t="s">
        <v>21</v>
      </c>
      <c r="F9" s="7"/>
      <c r="G9" s="14"/>
      <c r="H9" s="9">
        <f>D9+F9</f>
        <v>0</v>
      </c>
      <c r="I9" s="10" t="s">
        <v>18</v>
      </c>
      <c r="J9" s="94"/>
      <c r="K9" s="11"/>
      <c r="L9" s="15"/>
      <c r="M9" s="13"/>
    </row>
    <row r="10" spans="1:13" ht="27">
      <c r="A10" s="102" t="s">
        <v>22</v>
      </c>
      <c r="B10" s="6" t="s">
        <v>23</v>
      </c>
      <c r="C10" s="126" t="str">
        <f>HYPERLINK("https://cantoncollege.sharepoint.com/:w:/s/OLRC/EXncBNWtGBBMrwPPcZK0G4QBsF2wi31opT5-9RqkDgCtew","S4 Need ideas?")</f>
        <v>S4 Need ideas?</v>
      </c>
      <c r="D10" s="7"/>
      <c r="E10" s="14"/>
      <c r="F10" s="7"/>
      <c r="G10" s="14"/>
      <c r="H10" s="9">
        <f>D10+F10</f>
        <v>0</v>
      </c>
      <c r="I10" s="10" t="s">
        <v>24</v>
      </c>
      <c r="J10" s="94"/>
      <c r="K10" s="11"/>
      <c r="L10" s="15"/>
      <c r="M10" s="13"/>
    </row>
    <row r="11" spans="1:13" ht="40.5">
      <c r="A11" s="102" t="s">
        <v>25</v>
      </c>
      <c r="B11" s="6" t="s">
        <v>17</v>
      </c>
      <c r="C11" s="126" t="str">
        <f>HYPERLINK("https://oscqr.suny.edu/standard5/","S5 Need ideas?")</f>
        <v>S5 Need ideas?</v>
      </c>
      <c r="D11" s="7"/>
      <c r="E11" s="14"/>
      <c r="F11" s="7"/>
      <c r="G11" s="14"/>
      <c r="H11" s="9">
        <f>D11+F11</f>
        <v>0</v>
      </c>
      <c r="I11" s="10" t="s">
        <v>18</v>
      </c>
      <c r="J11" s="94"/>
      <c r="K11" s="11"/>
      <c r="L11" s="15"/>
      <c r="M11" s="13"/>
    </row>
    <row r="12" spans="1:13" ht="40.5">
      <c r="A12" s="102" t="s">
        <v>26</v>
      </c>
      <c r="B12" s="6" t="s">
        <v>17</v>
      </c>
      <c r="C12" s="126" t="str">
        <f>HYPERLINK("https://oscqr.suny.edu/standard6/","S6 Need ideas?")</f>
        <v>S6 Need ideas?</v>
      </c>
      <c r="D12" s="7"/>
      <c r="E12" s="14"/>
      <c r="F12" s="7"/>
      <c r="G12" s="14"/>
      <c r="H12" s="9">
        <f>D12+F12</f>
        <v>0</v>
      </c>
      <c r="I12" s="10" t="s">
        <v>18</v>
      </c>
      <c r="J12" s="94"/>
      <c r="K12" s="11"/>
      <c r="L12" s="15"/>
      <c r="M12" s="13"/>
    </row>
    <row r="13" spans="1:13" ht="27">
      <c r="A13" s="102" t="s">
        <v>27</v>
      </c>
      <c r="B13" s="6" t="s">
        <v>23</v>
      </c>
      <c r="C13" s="126" t="str">
        <f>HYPERLINK("https://oscqr.suny.edu/standard7/","S7 Need ideas?")</f>
        <v>S7 Need ideas?</v>
      </c>
      <c r="D13" s="7"/>
      <c r="E13" s="14"/>
      <c r="F13" s="7"/>
      <c r="G13" s="14"/>
      <c r="H13" s="9">
        <f>D13+F13</f>
        <v>0</v>
      </c>
      <c r="I13" s="10" t="s">
        <v>28</v>
      </c>
      <c r="J13" s="94"/>
      <c r="K13" s="11"/>
      <c r="L13" s="15"/>
      <c r="M13" s="13"/>
    </row>
    <row r="14" spans="1:13" ht="81" customHeight="1">
      <c r="A14" s="103" t="s">
        <v>29</v>
      </c>
      <c r="B14" s="6" t="s">
        <v>17</v>
      </c>
      <c r="C14" s="126" t="str">
        <f>HYPERLINK("https://oscqr.suny.edu/standard8/","S8 Need ideas?")</f>
        <v>S8 Need ideas?</v>
      </c>
      <c r="D14" s="7"/>
      <c r="E14" s="14"/>
      <c r="F14" s="7"/>
      <c r="G14" s="14"/>
      <c r="H14" s="9">
        <f>D14+F14</f>
        <v>0</v>
      </c>
      <c r="I14" s="10" t="s">
        <v>18</v>
      </c>
      <c r="J14" s="94"/>
      <c r="K14" s="11"/>
      <c r="L14" s="15"/>
      <c r="M14" s="13"/>
    </row>
    <row r="15" spans="1:13" ht="86.25">
      <c r="A15" s="104" t="s">
        <v>30</v>
      </c>
      <c r="B15" s="16" t="s">
        <v>17</v>
      </c>
      <c r="C15" s="17" t="s">
        <v>31</v>
      </c>
      <c r="D15" s="18"/>
      <c r="E15" s="19"/>
      <c r="F15" s="18"/>
      <c r="G15" s="19"/>
      <c r="H15" s="20">
        <f>D15+F15</f>
        <v>0</v>
      </c>
      <c r="I15" s="21" t="s">
        <v>18</v>
      </c>
      <c r="J15" s="94"/>
      <c r="K15" s="22"/>
      <c r="L15" s="23"/>
      <c r="M15" s="24"/>
    </row>
    <row r="16" spans="1:13" ht="27">
      <c r="A16" s="105" t="s">
        <v>32</v>
      </c>
      <c r="B16" s="25" t="s">
        <v>17</v>
      </c>
      <c r="C16" s="127" t="str">
        <f>HYPERLINK("https://oscqr.suny.edu/standard10/","S10 Need ideas?")</f>
        <v>S10 Need ideas?</v>
      </c>
      <c r="D16" s="18"/>
      <c r="E16" s="26"/>
      <c r="F16" s="18"/>
      <c r="G16" s="26"/>
      <c r="H16" s="27">
        <f>D19+F19</f>
        <v>0</v>
      </c>
      <c r="I16" s="28" t="s">
        <v>18</v>
      </c>
      <c r="J16" s="95"/>
      <c r="K16" s="29"/>
      <c r="L16" s="30"/>
      <c r="M16" s="31"/>
    </row>
    <row r="17" spans="1:13" ht="18">
      <c r="A17" s="32"/>
      <c r="B17" s="33"/>
      <c r="C17" s="34"/>
      <c r="D17" s="35"/>
      <c r="E17" s="36"/>
      <c r="F17" s="35"/>
      <c r="G17" s="36"/>
      <c r="H17" s="37"/>
      <c r="I17" s="37"/>
      <c r="J17" s="96"/>
      <c r="K17" s="35"/>
      <c r="L17" s="35"/>
      <c r="M17" s="38"/>
    </row>
    <row r="18" spans="1:13">
      <c r="A18" s="129" t="s">
        <v>33</v>
      </c>
      <c r="B18" s="129"/>
      <c r="C18" s="129"/>
      <c r="D18" s="129"/>
      <c r="E18" s="129"/>
      <c r="F18" s="129"/>
      <c r="G18" s="129"/>
      <c r="H18" s="129"/>
      <c r="I18" s="129"/>
      <c r="J18" s="129"/>
      <c r="K18" s="1"/>
      <c r="L18" s="2"/>
      <c r="M18" s="3"/>
    </row>
    <row r="19" spans="1:13" ht="40.5">
      <c r="A19" s="102" t="s">
        <v>34</v>
      </c>
      <c r="B19" s="6" t="s">
        <v>17</v>
      </c>
      <c r="C19" s="125" t="str">
        <f>HYPERLINK("https://oscqr.suny.edu/standard11/","S11 Need ideas?")</f>
        <v>S11 Need ideas?</v>
      </c>
      <c r="D19" s="7"/>
      <c r="E19" s="8"/>
      <c r="F19" s="7"/>
      <c r="G19" s="8"/>
      <c r="H19" s="9">
        <f>D19+F19</f>
        <v>0</v>
      </c>
      <c r="I19" s="39" t="s">
        <v>18</v>
      </c>
      <c r="J19" s="97"/>
      <c r="K19" s="40"/>
      <c r="L19" s="41"/>
      <c r="M19" s="42"/>
    </row>
    <row r="20" spans="1:13" ht="53.25">
      <c r="A20" s="102" t="s">
        <v>35</v>
      </c>
      <c r="B20" s="6" t="s">
        <v>17</v>
      </c>
      <c r="C20" s="126" t="str">
        <f>HYPERLINK("https://oscqr.suny.edu/standard12/","S12 Need ideas?")</f>
        <v>S12 Need ideas?</v>
      </c>
      <c r="D20" s="7"/>
      <c r="E20" s="8"/>
      <c r="F20" s="7"/>
      <c r="G20" s="8"/>
      <c r="H20" s="9">
        <f>D20+F20</f>
        <v>0</v>
      </c>
      <c r="I20" s="10" t="s">
        <v>18</v>
      </c>
      <c r="J20" s="97"/>
      <c r="K20" s="11"/>
      <c r="L20" s="43"/>
      <c r="M20" s="13"/>
    </row>
    <row r="21" spans="1:13" ht="40.5">
      <c r="A21" s="101" t="s">
        <v>36</v>
      </c>
      <c r="B21" s="44" t="s">
        <v>23</v>
      </c>
      <c r="C21" s="126" t="str">
        <f>HYPERLINK("https://oscqr.suny.edu/standard13/","S13 Need ideas?")</f>
        <v>S13 Need ideas?</v>
      </c>
      <c r="D21" s="7"/>
      <c r="E21" s="14"/>
      <c r="F21" s="7"/>
      <c r="G21" s="14"/>
      <c r="H21" s="9">
        <f>D21+F21</f>
        <v>0</v>
      </c>
      <c r="I21" s="10" t="s">
        <v>24</v>
      </c>
      <c r="J21" s="97"/>
      <c r="K21" s="11"/>
      <c r="L21" s="43"/>
      <c r="M21" s="13"/>
    </row>
    <row r="22" spans="1:13" ht="27">
      <c r="A22" s="102" t="s">
        <v>37</v>
      </c>
      <c r="B22" s="6" t="s">
        <v>23</v>
      </c>
      <c r="C22" s="126" t="str">
        <f>HYPERLINK("https://oscqr.suny.edu/standard14/","S14 Need ideas?")</f>
        <v>S14 Need ideas?</v>
      </c>
      <c r="D22" s="7"/>
      <c r="E22" s="14"/>
      <c r="F22" s="7"/>
      <c r="G22" s="14"/>
      <c r="H22" s="9">
        <f>D22+F22</f>
        <v>0</v>
      </c>
      <c r="I22" s="10" t="s">
        <v>28</v>
      </c>
      <c r="J22" s="97"/>
      <c r="K22" s="11"/>
      <c r="L22" s="43"/>
      <c r="M22" s="13"/>
    </row>
    <row r="23" spans="1:13" ht="27">
      <c r="A23" s="103" t="s">
        <v>38</v>
      </c>
      <c r="B23" s="25" t="s">
        <v>17</v>
      </c>
      <c r="C23" s="127" t="str">
        <f>HYPERLINK("https://oscqr.suny.edu/standard15/","S15 Need ideas?")</f>
        <v>S15 Need ideas?</v>
      </c>
      <c r="D23" s="45"/>
      <c r="E23" s="46"/>
      <c r="F23" s="45"/>
      <c r="G23" s="46"/>
      <c r="H23" s="47">
        <f>D23+F23</f>
        <v>0</v>
      </c>
      <c r="I23" s="48" t="s">
        <v>18</v>
      </c>
      <c r="J23" s="97"/>
      <c r="K23" s="29"/>
      <c r="L23" s="49"/>
      <c r="M23" s="31"/>
    </row>
    <row r="24" spans="1:13" ht="18">
      <c r="A24" s="50"/>
      <c r="B24" s="33"/>
      <c r="C24" s="34"/>
      <c r="D24" s="35"/>
      <c r="E24" s="36"/>
      <c r="F24" s="35"/>
      <c r="G24" s="36"/>
      <c r="H24" s="37"/>
      <c r="I24" s="37"/>
      <c r="J24" s="96"/>
      <c r="K24" s="35"/>
      <c r="L24" s="35"/>
      <c r="M24" s="38"/>
    </row>
    <row r="25" spans="1:13">
      <c r="A25" s="129" t="s">
        <v>39</v>
      </c>
      <c r="B25" s="129"/>
      <c r="C25" s="129"/>
      <c r="D25" s="129"/>
      <c r="E25" s="129"/>
      <c r="F25" s="129"/>
      <c r="G25" s="129"/>
      <c r="H25" s="129"/>
      <c r="I25" s="129"/>
      <c r="J25" s="129"/>
      <c r="K25" s="1"/>
      <c r="L25" s="2"/>
      <c r="M25" s="3"/>
    </row>
    <row r="26" spans="1:13" ht="96" customHeight="1">
      <c r="A26" s="101" t="s">
        <v>40</v>
      </c>
      <c r="B26" s="44" t="s">
        <v>17</v>
      </c>
      <c r="C26" s="125" t="str">
        <f>HYPERLINK("https://oscqr.suny.edu/standard16/","S16 Need ideas?")</f>
        <v>S16 Need ideas?</v>
      </c>
      <c r="D26" s="7"/>
      <c r="E26" s="8"/>
      <c r="F26" s="7"/>
      <c r="G26" s="8"/>
      <c r="H26" s="9">
        <f>D26+F26</f>
        <v>0</v>
      </c>
      <c r="I26" s="39" t="s">
        <v>18</v>
      </c>
      <c r="J26" s="97"/>
      <c r="K26" s="40"/>
      <c r="L26" s="41"/>
      <c r="M26" s="42"/>
    </row>
    <row r="27" spans="1:13" ht="40.5">
      <c r="A27" s="102" t="s">
        <v>41</v>
      </c>
      <c r="B27" s="6" t="s">
        <v>23</v>
      </c>
      <c r="C27" s="126" t="str">
        <f>HYPERLINK("https://oscqr.suny.edu/standard17/","S17 Need ideas?")</f>
        <v>S17 Need ideas?</v>
      </c>
      <c r="D27" s="7"/>
      <c r="E27" s="14"/>
      <c r="F27" s="7"/>
      <c r="G27" s="14"/>
      <c r="H27" s="9">
        <f>D27+F27</f>
        <v>0</v>
      </c>
      <c r="I27" s="10" t="s">
        <v>24</v>
      </c>
      <c r="J27" s="97"/>
      <c r="K27" s="11"/>
      <c r="L27" s="43"/>
      <c r="M27" s="13"/>
    </row>
    <row r="28" spans="1:13" ht="43.5" customHeight="1">
      <c r="A28" s="102" t="s">
        <v>42</v>
      </c>
      <c r="B28" s="6" t="s">
        <v>17</v>
      </c>
      <c r="C28" s="126" t="str">
        <f>HYPERLINK("https://oscqr.suny.edu/standard18/","S18 Need ideas?")</f>
        <v>S18 Need ideas?</v>
      </c>
      <c r="D28" s="7"/>
      <c r="E28" s="8"/>
      <c r="F28" s="7"/>
      <c r="G28" s="8"/>
      <c r="H28" s="9">
        <f>D28+F28</f>
        <v>0</v>
      </c>
      <c r="I28" s="10" t="s">
        <v>18</v>
      </c>
      <c r="J28" s="97"/>
      <c r="K28" s="11"/>
      <c r="L28" s="43"/>
      <c r="M28" s="13"/>
    </row>
    <row r="29" spans="1:13" ht="27">
      <c r="A29" s="102" t="s">
        <v>43</v>
      </c>
      <c r="B29" s="6" t="s">
        <v>17</v>
      </c>
      <c r="C29" s="126" t="str">
        <f>HYPERLINK("https://oscqr.suny.edu/standard19/","S19 Need ideas?")</f>
        <v>S19 Need ideas?</v>
      </c>
      <c r="D29" s="7"/>
      <c r="E29" s="8"/>
      <c r="F29" s="7"/>
      <c r="G29" s="8"/>
      <c r="H29" s="9">
        <f>D29+F29</f>
        <v>0</v>
      </c>
      <c r="I29" s="10" t="s">
        <v>18</v>
      </c>
      <c r="J29" s="97"/>
      <c r="K29" s="11"/>
      <c r="L29" s="43"/>
      <c r="M29" s="13"/>
    </row>
    <row r="30" spans="1:13" ht="27">
      <c r="A30" s="102" t="s">
        <v>44</v>
      </c>
      <c r="B30" s="6" t="s">
        <v>23</v>
      </c>
      <c r="C30" s="126" t="str">
        <f>HYPERLINK("https://oscqr.suny.edu/standard20/","S20 Need ideas?")</f>
        <v>S20 Need ideas?</v>
      </c>
      <c r="D30" s="7"/>
      <c r="E30" s="14"/>
      <c r="F30" s="7"/>
      <c r="G30" s="14"/>
      <c r="H30" s="9">
        <f>D30+F30</f>
        <v>0</v>
      </c>
      <c r="I30" s="10" t="s">
        <v>24</v>
      </c>
      <c r="J30" s="97"/>
      <c r="K30" s="11"/>
      <c r="L30" s="43"/>
      <c r="M30" s="13"/>
    </row>
    <row r="31" spans="1:13" ht="40.5">
      <c r="A31" s="102" t="s">
        <v>45</v>
      </c>
      <c r="B31" s="6" t="s">
        <v>17</v>
      </c>
      <c r="C31" s="126" t="str">
        <f>HYPERLINK("https://oscqr.suny.edu/standard21/","S21 Need ideas?")</f>
        <v>S21 Need ideas?</v>
      </c>
      <c r="D31" s="7"/>
      <c r="E31" s="8"/>
      <c r="F31" s="7"/>
      <c r="G31" s="8"/>
      <c r="H31" s="9">
        <f>D31+F31</f>
        <v>0</v>
      </c>
      <c r="I31" s="10" t="s">
        <v>18</v>
      </c>
      <c r="J31" s="97"/>
      <c r="K31" s="11"/>
      <c r="L31" s="43"/>
      <c r="M31" s="13"/>
    </row>
    <row r="32" spans="1:13">
      <c r="A32" s="102" t="s">
        <v>46</v>
      </c>
      <c r="B32" s="6" t="s">
        <v>17</v>
      </c>
      <c r="C32" s="126" t="str">
        <f>HYPERLINK("https://oscqr.suny.edu/standard22/","S22 Need ideas?")</f>
        <v>S22 Need ideas?</v>
      </c>
      <c r="D32" s="7"/>
      <c r="E32" s="8"/>
      <c r="F32" s="7"/>
      <c r="G32" s="8"/>
      <c r="H32" s="9">
        <f>D32+F32</f>
        <v>0</v>
      </c>
      <c r="I32" s="10" t="s">
        <v>18</v>
      </c>
      <c r="J32" s="97"/>
      <c r="K32" s="11"/>
      <c r="L32" s="43"/>
      <c r="M32" s="13"/>
    </row>
    <row r="33" spans="1:13" ht="40.5">
      <c r="A33" s="102" t="s">
        <v>47</v>
      </c>
      <c r="B33" s="6" t="s">
        <v>23</v>
      </c>
      <c r="C33" s="126" t="str">
        <f>HYPERLINK("https://oscqr.suny.edu/standard23/","S23 Need ideas?")</f>
        <v>S23 Need ideas?</v>
      </c>
      <c r="D33" s="7"/>
      <c r="E33" s="14"/>
      <c r="F33" s="7"/>
      <c r="G33" s="14"/>
      <c r="H33" s="9">
        <f>D33+F33</f>
        <v>0</v>
      </c>
      <c r="I33" s="10" t="s">
        <v>24</v>
      </c>
      <c r="J33" s="97"/>
      <c r="K33" s="11"/>
      <c r="L33" s="43"/>
      <c r="M33" s="13"/>
    </row>
    <row r="34" spans="1:13" ht="27">
      <c r="A34" s="102" t="s">
        <v>48</v>
      </c>
      <c r="B34" s="6" t="s">
        <v>23</v>
      </c>
      <c r="C34" s="126" t="str">
        <f>HYPERLINK("https://oscqr.suny.edu/standard24/","S24 Need ideas?")</f>
        <v>S24 Need ideas?</v>
      </c>
      <c r="D34" s="7"/>
      <c r="E34" s="14"/>
      <c r="F34" s="7"/>
      <c r="G34" s="14"/>
      <c r="H34" s="9">
        <f>D34+F34</f>
        <v>0</v>
      </c>
      <c r="I34" s="10" t="s">
        <v>24</v>
      </c>
      <c r="J34" s="97"/>
      <c r="K34" s="11"/>
      <c r="L34" s="43"/>
      <c r="M34" s="13"/>
    </row>
    <row r="35" spans="1:13" ht="27">
      <c r="A35" s="102" t="s">
        <v>49</v>
      </c>
      <c r="B35" s="6" t="s">
        <v>17</v>
      </c>
      <c r="C35" s="126" t="str">
        <f>HYPERLINK("https://oscqr.suny.edu/standard25/","S25 Need ideas?")</f>
        <v>S25 Need ideas?</v>
      </c>
      <c r="D35" s="7"/>
      <c r="E35" s="8"/>
      <c r="F35" s="7"/>
      <c r="G35" s="8"/>
      <c r="H35" s="9">
        <f>D35+F35</f>
        <v>0</v>
      </c>
      <c r="I35" s="10" t="s">
        <v>18</v>
      </c>
      <c r="J35" s="97"/>
      <c r="K35" s="11"/>
      <c r="L35" s="43"/>
      <c r="M35" s="13"/>
    </row>
    <row r="36" spans="1:13" ht="27">
      <c r="A36" s="102" t="s">
        <v>50</v>
      </c>
      <c r="B36" s="6" t="s">
        <v>17</v>
      </c>
      <c r="C36" s="126" t="str">
        <f>HYPERLINK("https://oscqr.suny.edu/standard26/","S26 Need ideas?")</f>
        <v>S26 Need ideas?</v>
      </c>
      <c r="D36" s="7"/>
      <c r="E36" s="8"/>
      <c r="F36" s="7"/>
      <c r="G36" s="8"/>
      <c r="H36" s="9">
        <f>D36+F36</f>
        <v>0</v>
      </c>
      <c r="I36" s="10" t="s">
        <v>18</v>
      </c>
      <c r="J36" s="97"/>
      <c r="K36" s="11"/>
      <c r="L36" s="43"/>
      <c r="M36" s="13"/>
    </row>
    <row r="37" spans="1:13" ht="53.25">
      <c r="A37" s="102" t="s">
        <v>51</v>
      </c>
      <c r="B37" s="6" t="s">
        <v>23</v>
      </c>
      <c r="C37" s="126" t="str">
        <f>HYPERLINK("https://oscqr.suny.edu/standard27/","S27 Need ideas?")</f>
        <v>S27 Need ideas?</v>
      </c>
      <c r="D37" s="7"/>
      <c r="E37" s="14"/>
      <c r="F37" s="7"/>
      <c r="G37" s="14"/>
      <c r="H37" s="9">
        <f>D37+F37</f>
        <v>0</v>
      </c>
      <c r="I37" s="10" t="s">
        <v>24</v>
      </c>
      <c r="J37" s="97"/>
      <c r="K37" s="11"/>
      <c r="L37" s="43"/>
      <c r="M37" s="13"/>
    </row>
    <row r="38" spans="1:13" ht="53.25">
      <c r="A38" s="103" t="s">
        <v>52</v>
      </c>
      <c r="B38" s="25" t="s">
        <v>17</v>
      </c>
      <c r="C38" s="127" t="str">
        <f>HYPERLINK("https://oscqr.suny.edu/standard28/","S28 Need ideas?")</f>
        <v>S28 Need ideas?</v>
      </c>
      <c r="D38" s="45"/>
      <c r="E38" s="46"/>
      <c r="F38" s="45"/>
      <c r="G38" s="46"/>
      <c r="H38" s="47">
        <f>D38+F38</f>
        <v>0</v>
      </c>
      <c r="I38" s="48" t="s">
        <v>18</v>
      </c>
      <c r="J38" s="97"/>
      <c r="K38" s="29"/>
      <c r="L38" s="49"/>
      <c r="M38" s="31"/>
    </row>
    <row r="39" spans="1:13" ht="18">
      <c r="A39" s="51"/>
      <c r="B39" s="33"/>
      <c r="C39" s="52"/>
      <c r="D39" s="53"/>
      <c r="E39" s="54"/>
      <c r="F39" s="53"/>
      <c r="G39" s="54"/>
      <c r="H39" s="37"/>
      <c r="I39" s="37"/>
      <c r="J39" s="98"/>
      <c r="K39" s="53"/>
      <c r="L39" s="35"/>
      <c r="M39" s="38"/>
    </row>
    <row r="40" spans="1:13">
      <c r="A40" s="129" t="s">
        <v>53</v>
      </c>
      <c r="B40" s="129"/>
      <c r="C40" s="129"/>
      <c r="D40" s="129"/>
      <c r="E40" s="129"/>
      <c r="F40" s="129"/>
      <c r="G40" s="129"/>
      <c r="H40" s="129"/>
      <c r="I40" s="129"/>
      <c r="J40" s="129"/>
      <c r="K40" s="1"/>
      <c r="L40" s="2"/>
      <c r="M40" s="3"/>
    </row>
    <row r="41" spans="1:13" ht="58.5" customHeight="1">
      <c r="A41" s="102" t="s">
        <v>54</v>
      </c>
      <c r="B41" s="6" t="s">
        <v>17</v>
      </c>
      <c r="C41" s="125" t="str">
        <f>HYPERLINK("https://oscqr.suny.edu/standard29/","S29 Need ideas?")</f>
        <v>S29 Need ideas?</v>
      </c>
      <c r="D41" s="7"/>
      <c r="E41" s="8"/>
      <c r="F41" s="7"/>
      <c r="G41" s="8"/>
      <c r="H41" s="9">
        <f>D41+F41</f>
        <v>0</v>
      </c>
      <c r="I41" s="39" t="s">
        <v>18</v>
      </c>
      <c r="J41" s="97"/>
      <c r="K41" s="40"/>
      <c r="L41" s="41"/>
      <c r="M41" s="42"/>
    </row>
    <row r="42" spans="1:13" ht="53.25">
      <c r="A42" s="102" t="s">
        <v>55</v>
      </c>
      <c r="B42" s="6" t="s">
        <v>17</v>
      </c>
      <c r="C42" s="126" t="str">
        <f>HYPERLINK("https://oscqr.suny.edu/standard30/","S30 Need ideas?")</f>
        <v>S30 Need ideas?</v>
      </c>
      <c r="D42" s="7"/>
      <c r="E42" s="8"/>
      <c r="F42" s="7"/>
      <c r="G42" s="8"/>
      <c r="H42" s="9">
        <f>D42+F42</f>
        <v>0</v>
      </c>
      <c r="I42" s="10" t="s">
        <v>18</v>
      </c>
      <c r="J42" s="97"/>
      <c r="K42" s="11"/>
      <c r="L42" s="43"/>
      <c r="M42" s="13"/>
    </row>
    <row r="43" spans="1:13" ht="67.5">
      <c r="A43" s="102" t="s">
        <v>56</v>
      </c>
      <c r="B43" s="6" t="s">
        <v>17</v>
      </c>
      <c r="C43" s="127" t="str">
        <f>HYPERLINK("https://oscqr.suny.edu/standard31/","S31 Need ideas?")</f>
        <v>S31 Need ideas?</v>
      </c>
      <c r="D43" s="7"/>
      <c r="E43" s="8"/>
      <c r="F43" s="7"/>
      <c r="G43" s="8"/>
      <c r="H43" s="9">
        <f>D43+F43</f>
        <v>0</v>
      </c>
      <c r="I43" s="10" t="s">
        <v>18</v>
      </c>
      <c r="J43" s="97"/>
      <c r="K43" s="11"/>
      <c r="L43" s="43"/>
      <c r="M43" s="13"/>
    </row>
    <row r="44" spans="1:13" ht="40.5">
      <c r="A44" s="102" t="s">
        <v>57</v>
      </c>
      <c r="B44" s="6" t="s">
        <v>23</v>
      </c>
      <c r="C44" s="128" t="str">
        <f>HYPERLINK("https://cantoncollege.sharepoint.com/:w:/s/OLRC/EaRkf-EGF2ZOganVnPHNewoBb0nL6SPBqFmu0bm8s7Qhhw","S32 Need ideas?")</f>
        <v>S32 Need ideas?</v>
      </c>
      <c r="D44" s="107"/>
      <c r="E44" s="14"/>
      <c r="F44" s="7"/>
      <c r="G44" s="14"/>
      <c r="H44" s="9">
        <f>D44+F44</f>
        <v>0</v>
      </c>
      <c r="I44" s="10" t="s">
        <v>28</v>
      </c>
      <c r="J44" s="97"/>
      <c r="K44" s="11"/>
      <c r="L44" s="43"/>
      <c r="M44" s="13"/>
    </row>
    <row r="45" spans="1:13" ht="53.25">
      <c r="A45" s="102" t="s">
        <v>58</v>
      </c>
      <c r="B45" s="6" t="s">
        <v>23</v>
      </c>
      <c r="C45" s="125" t="str">
        <f>HYPERLINK("https://oscqr.suny.edu/standard33/","S33 Need ideas?")</f>
        <v>S33 Need ideas?</v>
      </c>
      <c r="D45" s="7"/>
      <c r="E45" s="14"/>
      <c r="F45" s="7"/>
      <c r="G45" s="14"/>
      <c r="H45" s="9">
        <f>D45+F45</f>
        <v>0</v>
      </c>
      <c r="I45" s="10" t="s">
        <v>24</v>
      </c>
      <c r="J45" s="97"/>
      <c r="K45" s="11"/>
      <c r="L45" s="43"/>
      <c r="M45" s="13"/>
    </row>
    <row r="46" spans="1:13" ht="53.25">
      <c r="A46" s="102" t="s">
        <v>59</v>
      </c>
      <c r="B46" s="55" t="s">
        <v>17</v>
      </c>
      <c r="C46" s="126" t="str">
        <f>HYPERLINK("https://cantoncollege.sharepoint.com/:w:/s/OLRC/EWXZRdVM1XpJqwVApL_X2moBJJExfyQoikE9L0NQCgQ2qA","S34 Need ideas?")</f>
        <v>S34 Need ideas?</v>
      </c>
      <c r="D46" s="7"/>
      <c r="E46" s="8"/>
      <c r="F46" s="7"/>
      <c r="G46" s="8"/>
      <c r="H46" s="9">
        <f>D46+F46</f>
        <v>0</v>
      </c>
      <c r="I46" s="10" t="s">
        <v>18</v>
      </c>
      <c r="J46" s="97"/>
      <c r="K46" s="11"/>
      <c r="L46" s="43"/>
      <c r="M46" s="13"/>
    </row>
    <row r="47" spans="1:13" ht="53.25">
      <c r="A47" s="102" t="s">
        <v>60</v>
      </c>
      <c r="B47" s="6" t="s">
        <v>17</v>
      </c>
      <c r="C47" s="126" t="str">
        <f>HYPERLINK("https://oscqr.suny.edu/standard35/","S35 Need ideas?")</f>
        <v>S35 Need ideas?</v>
      </c>
      <c r="D47" s="7"/>
      <c r="E47" s="8"/>
      <c r="F47" s="7"/>
      <c r="G47" s="8"/>
      <c r="H47" s="9">
        <f>D47+F47</f>
        <v>0</v>
      </c>
      <c r="I47" s="10" t="s">
        <v>18</v>
      </c>
      <c r="J47" s="97"/>
      <c r="K47" s="11"/>
      <c r="L47" s="43"/>
      <c r="M47" s="13"/>
    </row>
    <row r="48" spans="1:13" ht="53.25">
      <c r="A48" s="102" t="s">
        <v>61</v>
      </c>
      <c r="B48" s="6" t="s">
        <v>17</v>
      </c>
      <c r="C48" s="126" t="str">
        <f>HYPERLINK("https://oscqr.suny.edu/standard36/","S36 Need ideas?")</f>
        <v>S36 Need ideas?</v>
      </c>
      <c r="D48" s="7"/>
      <c r="E48" s="8"/>
      <c r="F48" s="7"/>
      <c r="G48" s="8"/>
      <c r="H48" s="9">
        <f>D48+F48</f>
        <v>0</v>
      </c>
      <c r="I48" s="10" t="s">
        <v>18</v>
      </c>
      <c r="J48" s="97"/>
      <c r="K48" s="11"/>
      <c r="L48" s="43"/>
      <c r="M48" s="13"/>
    </row>
    <row r="49" spans="1:13" ht="40.5">
      <c r="A49" s="103" t="s">
        <v>62</v>
      </c>
      <c r="B49" s="25" t="s">
        <v>23</v>
      </c>
      <c r="C49" s="127" t="str">
        <f>HYPERLINK("https://oscqr.suny.edu/standard37/","S37 Need ideas?")</f>
        <v>S37 Need ideas?</v>
      </c>
      <c r="D49" s="45"/>
      <c r="E49" s="56"/>
      <c r="F49" s="45"/>
      <c r="G49" s="56"/>
      <c r="H49" s="47">
        <f>D49+F49</f>
        <v>0</v>
      </c>
      <c r="I49" s="48" t="s">
        <v>24</v>
      </c>
      <c r="J49" s="97"/>
      <c r="K49" s="29"/>
      <c r="L49" s="49"/>
      <c r="M49" s="31"/>
    </row>
    <row r="50" spans="1:13" ht="18">
      <c r="A50" s="50"/>
      <c r="B50" s="33"/>
      <c r="C50" s="34"/>
      <c r="D50" s="35"/>
      <c r="E50" s="36"/>
      <c r="F50" s="35"/>
      <c r="G50" s="36"/>
      <c r="H50" s="37"/>
      <c r="I50" s="37"/>
      <c r="J50" s="96"/>
      <c r="K50" s="35"/>
      <c r="L50" s="35"/>
      <c r="M50" s="38"/>
    </row>
    <row r="51" spans="1:13">
      <c r="A51" s="129" t="s">
        <v>63</v>
      </c>
      <c r="B51" s="129"/>
      <c r="C51" s="129"/>
      <c r="D51" s="129"/>
      <c r="E51" s="129"/>
      <c r="F51" s="129"/>
      <c r="G51" s="129"/>
      <c r="H51" s="129"/>
      <c r="I51" s="129"/>
      <c r="J51" s="129"/>
      <c r="K51" s="1"/>
      <c r="L51" s="4"/>
      <c r="M51" s="3"/>
    </row>
    <row r="52" spans="1:13" ht="67.5">
      <c r="A52" s="102" t="s">
        <v>64</v>
      </c>
      <c r="B52" s="6" t="s">
        <v>17</v>
      </c>
      <c r="C52" s="125" t="str">
        <f>HYPERLINK("https://oscqr.suny.edu/standard38/","S38 Need ideas?")</f>
        <v>S38 Need ideas?</v>
      </c>
      <c r="D52" s="7"/>
      <c r="E52" s="8"/>
      <c r="F52" s="7"/>
      <c r="G52" s="8"/>
      <c r="H52" s="9">
        <f>D52+F52</f>
        <v>0</v>
      </c>
      <c r="I52" s="39" t="s">
        <v>18</v>
      </c>
      <c r="J52" s="97"/>
      <c r="K52" s="40"/>
      <c r="L52" s="41"/>
      <c r="M52" s="42"/>
    </row>
    <row r="53" spans="1:13" ht="40.5">
      <c r="A53" s="102" t="s">
        <v>65</v>
      </c>
      <c r="B53" s="6" t="s">
        <v>17</v>
      </c>
      <c r="C53" s="126" t="str">
        <f>HYPERLINK("https://oscqr.suny.edu/standard39/","S39 Need ideas?")</f>
        <v>S39 Need ideas?</v>
      </c>
      <c r="D53" s="7"/>
      <c r="E53" s="8"/>
      <c r="F53" s="7"/>
      <c r="G53" s="8"/>
      <c r="H53" s="9">
        <f>D53+F53</f>
        <v>0</v>
      </c>
      <c r="I53" s="10" t="s">
        <v>18</v>
      </c>
      <c r="J53" s="97"/>
      <c r="K53" s="11"/>
      <c r="L53" s="43"/>
      <c r="M53" s="13"/>
    </row>
    <row r="54" spans="1:13" ht="27">
      <c r="A54" s="102" t="s">
        <v>66</v>
      </c>
      <c r="B54" s="6" t="s">
        <v>23</v>
      </c>
      <c r="C54" s="126" t="str">
        <f>HYPERLINK("https://oscqr.suny.edu/standard40/","S40 Need ideas?")</f>
        <v>S40 Need ideas?</v>
      </c>
      <c r="D54" s="7"/>
      <c r="E54" s="14"/>
      <c r="F54" s="7"/>
      <c r="G54" s="14"/>
      <c r="H54" s="9">
        <f>D54+F54</f>
        <v>0</v>
      </c>
      <c r="I54" s="10" t="s">
        <v>24</v>
      </c>
      <c r="J54" s="97"/>
      <c r="K54" s="11"/>
      <c r="L54" s="43"/>
      <c r="M54" s="13"/>
    </row>
    <row r="55" spans="1:13" ht="94.5">
      <c r="A55" s="102" t="s">
        <v>67</v>
      </c>
      <c r="B55" s="6" t="s">
        <v>17</v>
      </c>
      <c r="C55" s="126" t="str">
        <f>HYPERLINK("https://oscqr.suny.edu/standard41/","S41 Need ideas?")</f>
        <v>S41 Need ideas?</v>
      </c>
      <c r="D55" s="7"/>
      <c r="E55" s="8"/>
      <c r="F55" s="7"/>
      <c r="G55" s="8"/>
      <c r="H55" s="9">
        <f>D55+F55</f>
        <v>0</v>
      </c>
      <c r="I55" s="10" t="s">
        <v>18</v>
      </c>
      <c r="J55" s="97"/>
      <c r="K55" s="11"/>
      <c r="L55" s="43"/>
      <c r="M55" s="13"/>
    </row>
    <row r="56" spans="1:13" ht="27">
      <c r="A56" s="102" t="s">
        <v>68</v>
      </c>
      <c r="B56" s="6" t="s">
        <v>17</v>
      </c>
      <c r="C56" s="126" t="str">
        <f>HYPERLINK("https://oscqr.suny.edu/standard42/","S42 Need ideas?")</f>
        <v>S42 Need ideas?</v>
      </c>
      <c r="D56" s="7"/>
      <c r="E56" s="8"/>
      <c r="F56" s="7"/>
      <c r="G56" s="8"/>
      <c r="H56" s="9">
        <f>D56+F56</f>
        <v>0</v>
      </c>
      <c r="I56" s="10" t="s">
        <v>18</v>
      </c>
      <c r="J56" s="97"/>
      <c r="K56" s="11"/>
      <c r="L56" s="43"/>
      <c r="M56" s="13"/>
    </row>
    <row r="57" spans="1:13" ht="53.25">
      <c r="A57" s="103" t="s">
        <v>69</v>
      </c>
      <c r="B57" s="25" t="s">
        <v>23</v>
      </c>
      <c r="C57" s="127" t="str">
        <f>HYPERLINK("https://oscqr.suny.edu/standard43/","S43 Need ideas?")</f>
        <v>S43 Need ideas?</v>
      </c>
      <c r="D57" s="45"/>
      <c r="E57" s="26"/>
      <c r="F57" s="45"/>
      <c r="G57" s="26"/>
      <c r="H57" s="47">
        <f>D57+F57</f>
        <v>0</v>
      </c>
      <c r="I57" s="48" t="s">
        <v>28</v>
      </c>
      <c r="J57" s="97"/>
      <c r="K57" s="29"/>
      <c r="L57" s="49"/>
      <c r="M57" s="31"/>
    </row>
    <row r="58" spans="1:13" ht="18">
      <c r="A58" s="50"/>
      <c r="B58" s="33"/>
      <c r="C58" s="34"/>
      <c r="D58" s="35"/>
      <c r="E58" s="36"/>
      <c r="F58" s="35"/>
      <c r="G58" s="36"/>
      <c r="H58" s="37"/>
      <c r="I58" s="37"/>
      <c r="J58" s="96"/>
      <c r="K58" s="35"/>
      <c r="L58" s="35"/>
      <c r="M58" s="38"/>
    </row>
    <row r="59" spans="1:13">
      <c r="A59" s="130" t="s">
        <v>70</v>
      </c>
      <c r="B59" s="130"/>
      <c r="C59" s="130"/>
      <c r="D59" s="130"/>
      <c r="E59" s="130"/>
      <c r="F59" s="130"/>
      <c r="G59" s="130"/>
      <c r="H59" s="130"/>
      <c r="I59" s="130"/>
      <c r="J59" s="130"/>
      <c r="K59" s="1"/>
      <c r="L59" s="2"/>
      <c r="M59" s="3"/>
    </row>
    <row r="60" spans="1:13" ht="40.5">
      <c r="A60" s="102" t="s">
        <v>71</v>
      </c>
      <c r="B60" s="6" t="s">
        <v>17</v>
      </c>
      <c r="C60" s="125" t="str">
        <f>HYPERLINK("https://oscqr.suny.edu/standard44/","S44 Need ideas?")</f>
        <v>S44 Need ideas?</v>
      </c>
      <c r="D60" s="7"/>
      <c r="E60" s="8"/>
      <c r="F60" s="7"/>
      <c r="G60" s="8"/>
      <c r="H60" s="9">
        <f>D60+F60</f>
        <v>0</v>
      </c>
      <c r="I60" s="39" t="s">
        <v>18</v>
      </c>
      <c r="J60" s="97"/>
      <c r="K60" s="40"/>
      <c r="L60" s="41"/>
      <c r="M60" s="42"/>
    </row>
    <row r="61" spans="1:13" ht="27">
      <c r="A61" s="102" t="s">
        <v>72</v>
      </c>
      <c r="B61" s="6" t="s">
        <v>17</v>
      </c>
      <c r="C61" s="126" t="str">
        <f>HYPERLINK("https://oscqr.suny.edu/standard45/","S45 Need ideas?")</f>
        <v>S45 Need ideas?</v>
      </c>
      <c r="D61" s="7"/>
      <c r="E61" s="8"/>
      <c r="F61" s="7"/>
      <c r="G61" s="8"/>
      <c r="H61" s="9">
        <f>D61+F61</f>
        <v>0</v>
      </c>
      <c r="I61" s="10" t="s">
        <v>18</v>
      </c>
      <c r="J61" s="97"/>
      <c r="K61" s="11"/>
      <c r="L61" s="43"/>
      <c r="M61" s="13"/>
    </row>
    <row r="62" spans="1:13" ht="45" customHeight="1">
      <c r="A62" s="102" t="s">
        <v>73</v>
      </c>
      <c r="B62" s="6" t="s">
        <v>17</v>
      </c>
      <c r="C62" s="126" t="str">
        <f>HYPERLINK("https://oscqr.suny.edu/standard46/","S46 Need ideas?")</f>
        <v>S46 Need ideas?</v>
      </c>
      <c r="D62" s="7"/>
      <c r="E62" s="8"/>
      <c r="F62" s="7"/>
      <c r="G62" s="8"/>
      <c r="H62" s="9">
        <f>D62+F62</f>
        <v>0</v>
      </c>
      <c r="I62" s="10" t="s">
        <v>18</v>
      </c>
      <c r="J62" s="97"/>
      <c r="K62" s="11"/>
      <c r="L62" s="43"/>
      <c r="M62" s="13"/>
    </row>
    <row r="63" spans="1:13" ht="67.5">
      <c r="A63" s="102" t="s">
        <v>74</v>
      </c>
      <c r="B63" s="6" t="s">
        <v>17</v>
      </c>
      <c r="C63" s="126" t="str">
        <f>HYPERLINK("https://oscqr.suny.edu/standard47/","S47 Need ideas?")</f>
        <v>S47 Need ideas?</v>
      </c>
      <c r="D63" s="7"/>
      <c r="E63" s="8"/>
      <c r="F63" s="7"/>
      <c r="G63" s="8"/>
      <c r="H63" s="9">
        <f>D63+F63</f>
        <v>0</v>
      </c>
      <c r="I63" s="10" t="s">
        <v>18</v>
      </c>
      <c r="J63" s="97"/>
      <c r="K63" s="11"/>
      <c r="L63" s="43"/>
      <c r="M63" s="13"/>
    </row>
    <row r="64" spans="1:13" ht="53.25">
      <c r="A64" s="102" t="s">
        <v>75</v>
      </c>
      <c r="B64" s="6" t="s">
        <v>17</v>
      </c>
      <c r="C64" s="126" t="str">
        <f>HYPERLINK("https://oscqr.suny.edu/standard48/","S48 Need ideas?")</f>
        <v>S48 Need ideas?</v>
      </c>
      <c r="D64" s="7"/>
      <c r="E64" s="8"/>
      <c r="F64" s="7"/>
      <c r="G64" s="8"/>
      <c r="H64" s="9">
        <f>D64+F64</f>
        <v>0</v>
      </c>
      <c r="I64" s="10" t="s">
        <v>18</v>
      </c>
      <c r="J64" s="97"/>
      <c r="K64" s="11"/>
      <c r="L64" s="43"/>
      <c r="M64" s="13"/>
    </row>
    <row r="65" spans="1:13" ht="27">
      <c r="A65" s="102" t="s">
        <v>76</v>
      </c>
      <c r="B65" s="6" t="s">
        <v>17</v>
      </c>
      <c r="C65" s="126" t="str">
        <f>HYPERLINK("https://oscqr.suny.edu/standard49/","S49 Need ideas?")</f>
        <v>S49 Need ideas?</v>
      </c>
      <c r="D65" s="7"/>
      <c r="E65" s="8"/>
      <c r="F65" s="7"/>
      <c r="G65" s="8"/>
      <c r="H65" s="9">
        <f>D65+F65</f>
        <v>0</v>
      </c>
      <c r="I65" s="10" t="s">
        <v>18</v>
      </c>
      <c r="J65" s="97"/>
      <c r="K65" s="11"/>
      <c r="L65" s="43"/>
      <c r="M65" s="13"/>
    </row>
    <row r="66" spans="1:13" ht="53.25">
      <c r="A66" s="103" t="s">
        <v>77</v>
      </c>
      <c r="B66" s="25" t="s">
        <v>17</v>
      </c>
      <c r="C66" s="127" t="str">
        <f>HYPERLINK("https://oscqr.suny.edu/standard50/","S50 Need ideas?")</f>
        <v>S50 Need ideas?</v>
      </c>
      <c r="D66" s="45"/>
      <c r="E66" s="46"/>
      <c r="F66" s="45"/>
      <c r="G66" s="46"/>
      <c r="H66" s="47">
        <f>D66+F66</f>
        <v>0</v>
      </c>
      <c r="I66" s="48" t="s">
        <v>18</v>
      </c>
      <c r="J66" s="97"/>
      <c r="K66" s="29"/>
      <c r="L66" s="49"/>
      <c r="M66" s="31"/>
    </row>
    <row r="67" spans="1:13" ht="18">
      <c r="A67" s="57"/>
      <c r="B67" s="58"/>
      <c r="C67" s="59"/>
      <c r="D67" s="60"/>
      <c r="E67" s="61"/>
      <c r="F67" s="60"/>
      <c r="G67" s="62"/>
      <c r="H67" s="63"/>
      <c r="I67" s="63"/>
      <c r="J67" s="100"/>
      <c r="K67" s="64"/>
      <c r="L67" s="65"/>
      <c r="M67" s="66"/>
    </row>
    <row r="68" spans="1:13" ht="49.5">
      <c r="A68" s="67"/>
      <c r="B68" s="68"/>
      <c r="C68" s="69" t="s">
        <v>78</v>
      </c>
      <c r="D68" s="70"/>
      <c r="E68" s="131"/>
      <c r="F68" s="131"/>
      <c r="G68" s="131"/>
      <c r="H68" s="131"/>
      <c r="I68" s="131"/>
      <c r="J68" s="99"/>
      <c r="K68" s="71"/>
      <c r="L68" s="43"/>
      <c r="M68" s="13"/>
    </row>
    <row r="69" spans="1:13" ht="56.25" customHeight="1">
      <c r="A69" s="72"/>
      <c r="B69" s="73"/>
      <c r="C69" s="72"/>
      <c r="E69" s="121" t="s">
        <v>79</v>
      </c>
      <c r="F69" s="121"/>
      <c r="G69" s="121"/>
      <c r="H69" s="74">
        <f>SUM(H66,H65,H64,H63,H62,H61,H60,H56,H55,H53,H52,H48,H47,H46,H43,H42,H41,H38,H36,H35,H32,H31,H29,H28,H26,H23,H20,H19,H16,H15,H14,H12,H11,H9,H8,H7)</f>
        <v>0</v>
      </c>
      <c r="I69" s="108" t="s">
        <v>80</v>
      </c>
      <c r="J69" s="75"/>
      <c r="K69" s="75"/>
      <c r="L69" s="76" t="str">
        <f>IF(H69&lt;=150,"Major Revisions Needed",(IF(H69&gt;=183,"Almost There","Minor Revisions Needed")))</f>
        <v>Major Revisions Needed</v>
      </c>
      <c r="M69" s="77"/>
    </row>
    <row r="70" spans="1:13" ht="80.25">
      <c r="A70" s="78" t="s">
        <v>81</v>
      </c>
      <c r="B70" s="73"/>
      <c r="C70" s="72"/>
      <c r="E70" s="122" t="s">
        <v>82</v>
      </c>
      <c r="F70" s="122"/>
      <c r="G70" s="122"/>
      <c r="H70" s="74">
        <f>SUM(H57,H54,H49,H45,H44,H37,H34,H33,H30,H27,H22,H21,H13,H10)</f>
        <v>0</v>
      </c>
      <c r="I70" s="108" t="s">
        <v>83</v>
      </c>
      <c r="J70" s="75"/>
      <c r="K70" s="75"/>
      <c r="L70" s="79"/>
      <c r="M70" s="77"/>
    </row>
    <row r="71" spans="1:13">
      <c r="A71" s="72"/>
      <c r="B71" s="73"/>
      <c r="C71" s="72"/>
      <c r="E71" s="80"/>
      <c r="G71" s="108"/>
      <c r="H71" s="74"/>
      <c r="I71" s="108"/>
      <c r="J71" s="75"/>
      <c r="K71" s="75"/>
      <c r="L71" s="79"/>
      <c r="M71" s="77"/>
    </row>
    <row r="72" spans="1:13" ht="18">
      <c r="A72" s="72"/>
      <c r="B72" s="73"/>
      <c r="C72" s="72"/>
      <c r="E72" s="80"/>
      <c r="G72" s="81"/>
      <c r="H72" s="82"/>
      <c r="I72" s="82"/>
      <c r="J72" s="83"/>
      <c r="K72" s="83"/>
      <c r="L72" s="84"/>
      <c r="M72" s="85"/>
    </row>
    <row r="73" spans="1:13" ht="18" customHeight="1">
      <c r="A73" s="123" t="str">
        <f>IF(AND(H69&gt;=216,H70&gt;=40),"Congratulations, your course has met all Essential Standards, and the required amount of Suggested Standards.  Thank you for your efforts and dedication toward ensuring high quality online learning. OLRC.","Your course review is now complete and requires rereview. Please refer to the Review Table sent via email from OLRC for revisions needed. Thank you for your efforts and dedication toward ensuring high quality online learning. OLRC")</f>
        <v>Your course review is now complete and requires rereview. Please refer to the Review Table sent via email from OLRC for revisions needed. Thank you for your efforts and dedication toward ensuring high quality online learning. OLRC</v>
      </c>
      <c r="B73" s="123"/>
      <c r="C73" s="123"/>
      <c r="D73" s="123"/>
      <c r="E73" s="123"/>
      <c r="F73" s="123"/>
      <c r="G73" s="123"/>
      <c r="H73" s="123"/>
      <c r="I73" s="123"/>
      <c r="J73" s="123"/>
      <c r="K73" s="123"/>
      <c r="L73" s="123"/>
      <c r="M73" s="124"/>
    </row>
    <row r="74" spans="1:13">
      <c r="A74" s="132"/>
      <c r="B74" s="132"/>
      <c r="C74" s="132"/>
      <c r="D74" s="132"/>
      <c r="E74" s="132"/>
      <c r="F74" s="132"/>
      <c r="G74" s="132"/>
      <c r="H74" s="132"/>
      <c r="I74" s="132"/>
      <c r="J74" s="132"/>
      <c r="M74" s="85"/>
    </row>
    <row r="75" spans="1:13" ht="18">
      <c r="A75" s="86"/>
      <c r="B75" s="87"/>
      <c r="C75" s="86"/>
      <c r="D75" s="86"/>
      <c r="E75" s="86"/>
      <c r="F75" s="86"/>
      <c r="G75" s="86"/>
      <c r="H75" s="88"/>
      <c r="I75" s="88"/>
      <c r="M75" s="85"/>
    </row>
    <row r="76" spans="1:13">
      <c r="A76" s="119"/>
      <c r="B76" s="119"/>
      <c r="C76" s="119"/>
      <c r="D76" s="119"/>
      <c r="E76" s="119"/>
      <c r="F76" s="119"/>
      <c r="G76" s="119"/>
      <c r="H76" s="119"/>
      <c r="I76" s="119"/>
      <c r="J76" s="119"/>
      <c r="K76" s="119"/>
      <c r="L76" s="120"/>
      <c r="M76" s="85"/>
    </row>
  </sheetData>
  <mergeCells count="27">
    <mergeCell ref="A74:J74"/>
    <mergeCell ref="A76:L76"/>
    <mergeCell ref="E69:G69"/>
    <mergeCell ref="E70:G70"/>
    <mergeCell ref="A73:M73"/>
    <mergeCell ref="E68:I68"/>
    <mergeCell ref="H3:H5"/>
    <mergeCell ref="I3:I5"/>
    <mergeCell ref="J3:J5"/>
    <mergeCell ref="K3:K5"/>
    <mergeCell ref="A18:J18"/>
    <mergeCell ref="A25:J25"/>
    <mergeCell ref="A40:J40"/>
    <mergeCell ref="A51:J51"/>
    <mergeCell ref="A59:J59"/>
    <mergeCell ref="L3:L5"/>
    <mergeCell ref="M3:M5"/>
    <mergeCell ref="A1:M1"/>
    <mergeCell ref="B2:E2"/>
    <mergeCell ref="F2:G2"/>
    <mergeCell ref="H2:M2"/>
    <mergeCell ref="A3:A5"/>
    <mergeCell ref="B3:C5"/>
    <mergeCell ref="D3:D5"/>
    <mergeCell ref="E3:E5"/>
    <mergeCell ref="F3:F5"/>
    <mergeCell ref="G3:G5"/>
  </mergeCells>
  <conditionalFormatting sqref="D67:F67 D7:F12 E49 D14:F16">
    <cfRule type="notContainsBlanks" dxfId="36" priority="112">
      <formula>LEN(TRIM(D7))&gt;0</formula>
    </cfRule>
  </conditionalFormatting>
  <conditionalFormatting sqref="D13:F13">
    <cfRule type="notContainsBlanks" dxfId="35" priority="111">
      <formula>LEN(TRIM(D13))&gt;0</formula>
    </cfRule>
  </conditionalFormatting>
  <conditionalFormatting sqref="H10:I10">
    <cfRule type="iconSet" priority="113">
      <iconSet>
        <cfvo type="percent" val="0"/>
        <cfvo type="num" val="1"/>
        <cfvo type="num" val="4"/>
      </iconSet>
    </cfRule>
  </conditionalFormatting>
  <conditionalFormatting sqref="I13">
    <cfRule type="iconSet" priority="114">
      <iconSet>
        <cfvo type="percent" val="0"/>
        <cfvo type="num" val="1"/>
        <cfvo type="num" val="6"/>
      </iconSet>
    </cfRule>
  </conditionalFormatting>
  <conditionalFormatting sqref="I13">
    <cfRule type="iconSet" priority="115">
      <iconSet>
        <cfvo type="percent" val="0"/>
        <cfvo type="num" val="1"/>
        <cfvo type="num" val="4"/>
      </iconSet>
    </cfRule>
  </conditionalFormatting>
  <conditionalFormatting sqref="D68">
    <cfRule type="notContainsBlanks" dxfId="34" priority="110">
      <formula>LEN(TRIM(D68))&gt;0</formula>
    </cfRule>
  </conditionalFormatting>
  <conditionalFormatting sqref="D19:F19">
    <cfRule type="notContainsBlanks" dxfId="33" priority="109">
      <formula>LEN(TRIM(D19))&gt;0</formula>
    </cfRule>
  </conditionalFormatting>
  <conditionalFormatting sqref="H19">
    <cfRule type="iconSet" priority="108">
      <iconSet iconSet="3Signs">
        <cfvo type="percent" val="0"/>
        <cfvo type="num" val="1"/>
        <cfvo type="num" val="6"/>
      </iconSet>
    </cfRule>
  </conditionalFormatting>
  <conditionalFormatting sqref="D20:F20">
    <cfRule type="notContainsBlanks" dxfId="32" priority="107">
      <formula>LEN(TRIM(D20))&gt;0</formula>
    </cfRule>
  </conditionalFormatting>
  <conditionalFormatting sqref="H20">
    <cfRule type="iconSet" priority="106">
      <iconSet iconSet="3Signs">
        <cfvo type="percent" val="0"/>
        <cfvo type="num" val="1"/>
        <cfvo type="num" val="6"/>
      </iconSet>
    </cfRule>
  </conditionalFormatting>
  <conditionalFormatting sqref="D23:F23">
    <cfRule type="notContainsBlanks" dxfId="31" priority="105">
      <formula>LEN(TRIM(D23))&gt;0</formula>
    </cfRule>
  </conditionalFormatting>
  <conditionalFormatting sqref="H23">
    <cfRule type="iconSet" priority="104">
      <iconSet iconSet="3Signs">
        <cfvo type="percent" val="0"/>
        <cfvo type="num" val="1"/>
        <cfvo type="num" val="6"/>
      </iconSet>
    </cfRule>
  </conditionalFormatting>
  <conditionalFormatting sqref="D26:F26">
    <cfRule type="notContainsBlanks" dxfId="30" priority="103">
      <formula>LEN(TRIM(D26))&gt;0</formula>
    </cfRule>
  </conditionalFormatting>
  <conditionalFormatting sqref="H26">
    <cfRule type="iconSet" priority="102">
      <iconSet iconSet="3Signs">
        <cfvo type="percent" val="0"/>
        <cfvo type="num" val="1"/>
        <cfvo type="num" val="6"/>
      </iconSet>
    </cfRule>
  </conditionalFormatting>
  <conditionalFormatting sqref="D28:F28">
    <cfRule type="notContainsBlanks" dxfId="29" priority="101">
      <formula>LEN(TRIM(D28))&gt;0</formula>
    </cfRule>
  </conditionalFormatting>
  <conditionalFormatting sqref="H28">
    <cfRule type="iconSet" priority="100">
      <iconSet iconSet="3Signs">
        <cfvo type="percent" val="0"/>
        <cfvo type="num" val="1"/>
        <cfvo type="num" val="6"/>
      </iconSet>
    </cfRule>
  </conditionalFormatting>
  <conditionalFormatting sqref="D29:F29">
    <cfRule type="notContainsBlanks" dxfId="28" priority="99">
      <formula>LEN(TRIM(D29))&gt;0</formula>
    </cfRule>
  </conditionalFormatting>
  <conditionalFormatting sqref="H29">
    <cfRule type="iconSet" priority="98">
      <iconSet iconSet="3Signs">
        <cfvo type="percent" val="0"/>
        <cfvo type="num" val="1"/>
        <cfvo type="num" val="6"/>
      </iconSet>
    </cfRule>
  </conditionalFormatting>
  <conditionalFormatting sqref="D31:F31">
    <cfRule type="notContainsBlanks" dxfId="27" priority="97">
      <formula>LEN(TRIM(D31))&gt;0</formula>
    </cfRule>
  </conditionalFormatting>
  <conditionalFormatting sqref="H31">
    <cfRule type="iconSet" priority="96">
      <iconSet iconSet="3Signs">
        <cfvo type="percent" val="0"/>
        <cfvo type="num" val="1"/>
        <cfvo type="num" val="6"/>
      </iconSet>
    </cfRule>
  </conditionalFormatting>
  <conditionalFormatting sqref="D32:F32">
    <cfRule type="notContainsBlanks" dxfId="26" priority="95">
      <formula>LEN(TRIM(D32))&gt;0</formula>
    </cfRule>
  </conditionalFormatting>
  <conditionalFormatting sqref="H32">
    <cfRule type="iconSet" priority="94">
      <iconSet iconSet="3Signs">
        <cfvo type="percent" val="0"/>
        <cfvo type="num" val="1"/>
        <cfvo type="num" val="6"/>
      </iconSet>
    </cfRule>
  </conditionalFormatting>
  <conditionalFormatting sqref="D35:F35">
    <cfRule type="notContainsBlanks" dxfId="25" priority="93">
      <formula>LEN(TRIM(D35))&gt;0</formula>
    </cfRule>
  </conditionalFormatting>
  <conditionalFormatting sqref="H35">
    <cfRule type="iconSet" priority="92">
      <iconSet iconSet="3Signs">
        <cfvo type="percent" val="0"/>
        <cfvo type="num" val="1"/>
        <cfvo type="num" val="6"/>
      </iconSet>
    </cfRule>
  </conditionalFormatting>
  <conditionalFormatting sqref="D36:F36">
    <cfRule type="notContainsBlanks" dxfId="24" priority="91">
      <formula>LEN(TRIM(D36))&gt;0</formula>
    </cfRule>
  </conditionalFormatting>
  <conditionalFormatting sqref="H36">
    <cfRule type="iconSet" priority="90">
      <iconSet iconSet="3Signs">
        <cfvo type="percent" val="0"/>
        <cfvo type="num" val="1"/>
        <cfvo type="num" val="6"/>
      </iconSet>
    </cfRule>
  </conditionalFormatting>
  <conditionalFormatting sqref="D38:F38">
    <cfRule type="notContainsBlanks" dxfId="23" priority="89">
      <formula>LEN(TRIM(D38))&gt;0</formula>
    </cfRule>
  </conditionalFormatting>
  <conditionalFormatting sqref="H38">
    <cfRule type="iconSet" priority="88">
      <iconSet iconSet="3Signs">
        <cfvo type="percent" val="0"/>
        <cfvo type="num" val="1"/>
        <cfvo type="num" val="6"/>
      </iconSet>
    </cfRule>
  </conditionalFormatting>
  <conditionalFormatting sqref="D41:F41">
    <cfRule type="notContainsBlanks" dxfId="22" priority="87">
      <formula>LEN(TRIM(D41))&gt;0</formula>
    </cfRule>
  </conditionalFormatting>
  <conditionalFormatting sqref="H41">
    <cfRule type="iconSet" priority="86">
      <iconSet iconSet="3Signs">
        <cfvo type="percent" val="0"/>
        <cfvo type="num" val="1"/>
        <cfvo type="num" val="6"/>
      </iconSet>
    </cfRule>
  </conditionalFormatting>
  <conditionalFormatting sqref="D42:F42">
    <cfRule type="notContainsBlanks" dxfId="21" priority="85">
      <formula>LEN(TRIM(D42))&gt;0</formula>
    </cfRule>
  </conditionalFormatting>
  <conditionalFormatting sqref="H42">
    <cfRule type="iconSet" priority="84">
      <iconSet iconSet="3Signs">
        <cfvo type="percent" val="0"/>
        <cfvo type="num" val="1"/>
        <cfvo type="num" val="6"/>
      </iconSet>
    </cfRule>
  </conditionalFormatting>
  <conditionalFormatting sqref="D43:F43">
    <cfRule type="notContainsBlanks" dxfId="20" priority="83">
      <formula>LEN(TRIM(D43))&gt;0</formula>
    </cfRule>
  </conditionalFormatting>
  <conditionalFormatting sqref="H43">
    <cfRule type="iconSet" priority="82">
      <iconSet iconSet="3Signs">
        <cfvo type="percent" val="0"/>
        <cfvo type="num" val="1"/>
        <cfvo type="num" val="6"/>
      </iconSet>
    </cfRule>
  </conditionalFormatting>
  <conditionalFormatting sqref="D46:F46">
    <cfRule type="notContainsBlanks" dxfId="19" priority="81">
      <formula>LEN(TRIM(D46))&gt;0</formula>
    </cfRule>
  </conditionalFormatting>
  <conditionalFormatting sqref="H46">
    <cfRule type="iconSet" priority="80">
      <iconSet iconSet="3Signs">
        <cfvo type="percent" val="0"/>
        <cfvo type="num" val="1"/>
        <cfvo type="num" val="6"/>
      </iconSet>
    </cfRule>
  </conditionalFormatting>
  <conditionalFormatting sqref="D47:F47">
    <cfRule type="notContainsBlanks" dxfId="18" priority="79">
      <formula>LEN(TRIM(D47))&gt;0</formula>
    </cfRule>
  </conditionalFormatting>
  <conditionalFormatting sqref="H47">
    <cfRule type="iconSet" priority="78">
      <iconSet iconSet="3Signs">
        <cfvo type="percent" val="0"/>
        <cfvo type="num" val="1"/>
        <cfvo type="num" val="6"/>
      </iconSet>
    </cfRule>
  </conditionalFormatting>
  <conditionalFormatting sqref="D48:F48">
    <cfRule type="notContainsBlanks" dxfId="17" priority="77">
      <formula>LEN(TRIM(D48))&gt;0</formula>
    </cfRule>
  </conditionalFormatting>
  <conditionalFormatting sqref="H48">
    <cfRule type="iconSet" priority="76">
      <iconSet iconSet="3Signs">
        <cfvo type="percent" val="0"/>
        <cfvo type="num" val="1"/>
        <cfvo type="num" val="6"/>
      </iconSet>
    </cfRule>
  </conditionalFormatting>
  <conditionalFormatting sqref="D52:F52">
    <cfRule type="notContainsBlanks" dxfId="16" priority="75">
      <formula>LEN(TRIM(D52))&gt;0</formula>
    </cfRule>
  </conditionalFormatting>
  <conditionalFormatting sqref="H52">
    <cfRule type="iconSet" priority="74">
      <iconSet iconSet="3Signs">
        <cfvo type="percent" val="0"/>
        <cfvo type="num" val="1"/>
        <cfvo type="num" val="6"/>
      </iconSet>
    </cfRule>
  </conditionalFormatting>
  <conditionalFormatting sqref="D53:F53">
    <cfRule type="notContainsBlanks" dxfId="15" priority="73">
      <formula>LEN(TRIM(D53))&gt;0</formula>
    </cfRule>
  </conditionalFormatting>
  <conditionalFormatting sqref="H53">
    <cfRule type="iconSet" priority="72">
      <iconSet iconSet="3Signs">
        <cfvo type="percent" val="0"/>
        <cfvo type="num" val="1"/>
        <cfvo type="num" val="6"/>
      </iconSet>
    </cfRule>
  </conditionalFormatting>
  <conditionalFormatting sqref="D55:F55">
    <cfRule type="notContainsBlanks" dxfId="14" priority="71">
      <formula>LEN(TRIM(D55))&gt;0</formula>
    </cfRule>
  </conditionalFormatting>
  <conditionalFormatting sqref="H55">
    <cfRule type="iconSet" priority="70">
      <iconSet iconSet="3Signs">
        <cfvo type="percent" val="0"/>
        <cfvo type="num" val="1"/>
        <cfvo type="num" val="6"/>
      </iconSet>
    </cfRule>
  </conditionalFormatting>
  <conditionalFormatting sqref="D56:F56">
    <cfRule type="notContainsBlanks" dxfId="13" priority="69">
      <formula>LEN(TRIM(D56))&gt;0</formula>
    </cfRule>
  </conditionalFormatting>
  <conditionalFormatting sqref="H56">
    <cfRule type="iconSet" priority="68">
      <iconSet iconSet="3Signs">
        <cfvo type="percent" val="0"/>
        <cfvo type="num" val="1"/>
        <cfvo type="num" val="6"/>
      </iconSet>
    </cfRule>
  </conditionalFormatting>
  <conditionalFormatting sqref="D60:F60">
    <cfRule type="notContainsBlanks" dxfId="12" priority="67">
      <formula>LEN(TRIM(D60))&gt;0</formula>
    </cfRule>
  </conditionalFormatting>
  <conditionalFormatting sqref="H60">
    <cfRule type="iconSet" priority="66">
      <iconSet iconSet="3Signs">
        <cfvo type="percent" val="0"/>
        <cfvo type="num" val="1"/>
        <cfvo type="num" val="6"/>
      </iconSet>
    </cfRule>
  </conditionalFormatting>
  <conditionalFormatting sqref="D61:F66">
    <cfRule type="notContainsBlanks" dxfId="11" priority="65">
      <formula>LEN(TRIM(D61))&gt;0</formula>
    </cfRule>
  </conditionalFormatting>
  <conditionalFormatting sqref="H61:H66">
    <cfRule type="iconSet" priority="64">
      <iconSet iconSet="3Signs">
        <cfvo type="percent" val="0"/>
        <cfvo type="num" val="1"/>
        <cfvo type="num" val="6"/>
      </iconSet>
    </cfRule>
  </conditionalFormatting>
  <conditionalFormatting sqref="D21:F21">
    <cfRule type="notContainsBlanks" dxfId="10" priority="62">
      <formula>LEN(TRIM(D21))&gt;0</formula>
    </cfRule>
  </conditionalFormatting>
  <conditionalFormatting sqref="I21">
    <cfRule type="iconSet" priority="63">
      <iconSet>
        <cfvo type="percent" val="0"/>
        <cfvo type="num" val="1"/>
        <cfvo type="num" val="4"/>
      </iconSet>
    </cfRule>
  </conditionalFormatting>
  <conditionalFormatting sqref="D22:F22">
    <cfRule type="notContainsBlanks" dxfId="9" priority="60">
      <formula>LEN(TRIM(D22))&gt;0</formula>
    </cfRule>
  </conditionalFormatting>
  <conditionalFormatting sqref="I22">
    <cfRule type="iconSet" priority="61">
      <iconSet>
        <cfvo type="percent" val="0"/>
        <cfvo type="num" val="1"/>
        <cfvo type="num" val="4"/>
      </iconSet>
    </cfRule>
  </conditionalFormatting>
  <conditionalFormatting sqref="D27:F27">
    <cfRule type="notContainsBlanks" dxfId="8" priority="58">
      <formula>LEN(TRIM(D27))&gt;0</formula>
    </cfRule>
  </conditionalFormatting>
  <conditionalFormatting sqref="I27">
    <cfRule type="iconSet" priority="59">
      <iconSet>
        <cfvo type="percent" val="0"/>
        <cfvo type="num" val="1"/>
        <cfvo type="num" val="4"/>
      </iconSet>
    </cfRule>
  </conditionalFormatting>
  <conditionalFormatting sqref="D30:F30">
    <cfRule type="notContainsBlanks" dxfId="7" priority="56">
      <formula>LEN(TRIM(D30))&gt;0</formula>
    </cfRule>
  </conditionalFormatting>
  <conditionalFormatting sqref="I30">
    <cfRule type="iconSet" priority="57">
      <iconSet>
        <cfvo type="percent" val="0"/>
        <cfvo type="num" val="1"/>
        <cfvo type="num" val="4"/>
      </iconSet>
    </cfRule>
  </conditionalFormatting>
  <conditionalFormatting sqref="D33:F34">
    <cfRule type="notContainsBlanks" dxfId="6" priority="54">
      <formula>LEN(TRIM(D33))&gt;0</formula>
    </cfRule>
  </conditionalFormatting>
  <conditionalFormatting sqref="I33:I34">
    <cfRule type="iconSet" priority="55">
      <iconSet>
        <cfvo type="percent" val="0"/>
        <cfvo type="num" val="1"/>
        <cfvo type="num" val="4"/>
      </iconSet>
    </cfRule>
  </conditionalFormatting>
  <conditionalFormatting sqref="D37:F37">
    <cfRule type="notContainsBlanks" dxfId="5" priority="52">
      <formula>LEN(TRIM(D37))&gt;0</formula>
    </cfRule>
  </conditionalFormatting>
  <conditionalFormatting sqref="I37">
    <cfRule type="iconSet" priority="53">
      <iconSet>
        <cfvo type="percent" val="0"/>
        <cfvo type="num" val="1"/>
        <cfvo type="num" val="4"/>
      </iconSet>
    </cfRule>
  </conditionalFormatting>
  <conditionalFormatting sqref="D44:F45">
    <cfRule type="notContainsBlanks" dxfId="4" priority="50">
      <formula>LEN(TRIM(D44))&gt;0</formula>
    </cfRule>
  </conditionalFormatting>
  <conditionalFormatting sqref="I44:I45">
    <cfRule type="iconSet" priority="51">
      <iconSet>
        <cfvo type="percent" val="0"/>
        <cfvo type="num" val="1"/>
        <cfvo type="num" val="4"/>
      </iconSet>
    </cfRule>
  </conditionalFormatting>
  <conditionalFormatting sqref="D54:F54">
    <cfRule type="notContainsBlanks" dxfId="3" priority="48">
      <formula>LEN(TRIM(D54))&gt;0</formula>
    </cfRule>
  </conditionalFormatting>
  <conditionalFormatting sqref="I54">
    <cfRule type="iconSet" priority="49">
      <iconSet>
        <cfvo type="percent" val="0"/>
        <cfvo type="num" val="1"/>
        <cfvo type="num" val="4"/>
      </iconSet>
    </cfRule>
  </conditionalFormatting>
  <conditionalFormatting sqref="D57:F57">
    <cfRule type="notContainsBlanks" dxfId="2" priority="46">
      <formula>LEN(TRIM(D57))&gt;0</formula>
    </cfRule>
  </conditionalFormatting>
  <conditionalFormatting sqref="I57">
    <cfRule type="iconSet" priority="47">
      <iconSet>
        <cfvo type="percent" val="0"/>
        <cfvo type="num" val="1"/>
        <cfvo type="num" val="4"/>
      </iconSet>
    </cfRule>
  </conditionalFormatting>
  <conditionalFormatting sqref="H13">
    <cfRule type="iconSet" priority="42">
      <iconSet>
        <cfvo type="percent" val="0"/>
        <cfvo type="num" val="1"/>
        <cfvo type="num" val="4"/>
      </iconSet>
    </cfRule>
  </conditionalFormatting>
  <conditionalFormatting sqref="H21">
    <cfRule type="iconSet" priority="39">
      <iconSet>
        <cfvo type="percent" val="0"/>
        <cfvo type="num" val="1"/>
        <cfvo type="num" val="4"/>
      </iconSet>
    </cfRule>
  </conditionalFormatting>
  <conditionalFormatting sqref="H22">
    <cfRule type="iconSet" priority="36">
      <iconSet>
        <cfvo type="percent" val="0"/>
        <cfvo type="num" val="1"/>
        <cfvo type="num" val="4"/>
      </iconSet>
    </cfRule>
  </conditionalFormatting>
  <conditionalFormatting sqref="H27">
    <cfRule type="iconSet" priority="33">
      <iconSet>
        <cfvo type="percent" val="0"/>
        <cfvo type="num" val="1"/>
        <cfvo type="num" val="4"/>
      </iconSet>
    </cfRule>
  </conditionalFormatting>
  <conditionalFormatting sqref="H30">
    <cfRule type="iconSet" priority="30">
      <iconSet>
        <cfvo type="percent" val="0"/>
        <cfvo type="num" val="1"/>
        <cfvo type="num" val="4"/>
      </iconSet>
    </cfRule>
  </conditionalFormatting>
  <conditionalFormatting sqref="H33">
    <cfRule type="iconSet" priority="27">
      <iconSet>
        <cfvo type="percent" val="0"/>
        <cfvo type="num" val="1"/>
        <cfvo type="num" val="4"/>
      </iconSet>
    </cfRule>
  </conditionalFormatting>
  <conditionalFormatting sqref="H34">
    <cfRule type="iconSet" priority="24">
      <iconSet>
        <cfvo type="percent" val="0"/>
        <cfvo type="num" val="1"/>
        <cfvo type="num" val="4"/>
      </iconSet>
    </cfRule>
  </conditionalFormatting>
  <conditionalFormatting sqref="H37">
    <cfRule type="iconSet" priority="21">
      <iconSet>
        <cfvo type="percent" val="0"/>
        <cfvo type="num" val="1"/>
        <cfvo type="num" val="4"/>
      </iconSet>
    </cfRule>
  </conditionalFormatting>
  <conditionalFormatting sqref="H44">
    <cfRule type="iconSet" priority="18">
      <iconSet>
        <cfvo type="percent" val="0"/>
        <cfvo type="num" val="1"/>
        <cfvo type="num" val="4"/>
      </iconSet>
    </cfRule>
  </conditionalFormatting>
  <conditionalFormatting sqref="H45">
    <cfRule type="iconSet" priority="15">
      <iconSet>
        <cfvo type="percent" val="0"/>
        <cfvo type="num" val="1"/>
        <cfvo type="num" val="4"/>
      </iconSet>
    </cfRule>
  </conditionalFormatting>
  <conditionalFormatting sqref="H54">
    <cfRule type="iconSet" priority="12">
      <iconSet>
        <cfvo type="percent" val="0"/>
        <cfvo type="num" val="1"/>
        <cfvo type="num" val="4"/>
      </iconSet>
    </cfRule>
  </conditionalFormatting>
  <conditionalFormatting sqref="H57">
    <cfRule type="iconSet" priority="9">
      <iconSet>
        <cfvo type="percent" val="0"/>
        <cfvo type="num" val="1"/>
        <cfvo type="num" val="4"/>
      </iconSet>
    </cfRule>
  </conditionalFormatting>
  <conditionalFormatting sqref="D49">
    <cfRule type="notContainsBlanks" dxfId="1" priority="6">
      <formula>LEN(TRIM(D49))&gt;0</formula>
    </cfRule>
  </conditionalFormatting>
  <conditionalFormatting sqref="F49">
    <cfRule type="notContainsBlanks" dxfId="0" priority="5">
      <formula>LEN(TRIM(F49))&gt;0</formula>
    </cfRule>
  </conditionalFormatting>
  <conditionalFormatting sqref="I49">
    <cfRule type="iconSet" priority="4">
      <iconSet>
        <cfvo type="percent" val="0"/>
        <cfvo type="num" val="1"/>
        <cfvo type="num" val="4"/>
      </iconSet>
    </cfRule>
  </conditionalFormatting>
  <conditionalFormatting sqref="H49">
    <cfRule type="iconSet" priority="3">
      <iconSet>
        <cfvo type="percent" val="0"/>
        <cfvo type="num" val="1"/>
        <cfvo type="num" val="4"/>
      </iconSet>
    </cfRule>
  </conditionalFormatting>
  <conditionalFormatting sqref="H11:H12 H7:H9 H14:H16">
    <cfRule type="iconSet" priority="116">
      <iconSet iconSet="3Signs">
        <cfvo type="percent" val="0"/>
        <cfvo type="num" val="1"/>
        <cfvo type="num" val="6"/>
      </iconSet>
    </cfRule>
  </conditionalFormatting>
  <hyperlinks>
    <hyperlink ref="C68" r:id="rId1" xr:uid="{850913E1-13EB-46D1-AF81-3EF6C5561F71}"/>
    <hyperlink ref="C15" r:id="rId2" xr:uid="{F8E7168E-283A-474C-B306-182BCB69ED41}"/>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3" id="{7576BFBD-1834-4D96-9F22-E69F69D72D92}">
            <x14:iconSet iconSet="3Stars">
              <x14:cfvo type="percent">
                <xm:f>0</xm:f>
              </x14:cfvo>
              <x14:cfvo type="num">
                <xm:f>3</xm:f>
              </x14:cfvo>
              <x14:cfvo type="num">
                <xm:f>4</xm:f>
              </x14:cfvo>
            </x14:iconSet>
          </x14:cfRule>
          <x14:cfRule type="iconSet" priority="44" id="{33F25DEA-0075-40BC-8DA2-2215B1A987E4}">
            <x14:iconSet iconSet="3Stars">
              <x14:cfvo type="percent">
                <xm:f>0</xm:f>
              </x14:cfvo>
              <x14:cfvo type="percent">
                <xm:f>33</xm:f>
              </x14:cfvo>
              <x14:cfvo type="percent">
                <xm:f>67</xm:f>
              </x14:cfvo>
            </x14:iconSet>
          </x14:cfRule>
          <xm:sqref>H10</xm:sqref>
        </x14:conditionalFormatting>
        <x14:conditionalFormatting xmlns:xm="http://schemas.microsoft.com/office/excel/2006/main">
          <x14:cfRule type="iconSet" priority="45" id="{A4511AFC-C7DB-465C-A14D-A020B30CB9C3}">
            <x14:iconSet iconSet="3Stars">
              <x14:cfvo type="percent">
                <xm:f>0</xm:f>
              </x14:cfvo>
              <x14:cfvo type="percent">
                <xm:f>3</xm:f>
              </x14:cfvo>
              <x14:cfvo type="num">
                <xm:f>4</xm:f>
              </x14:cfvo>
            </x14:iconSet>
          </x14:cfRule>
          <xm:sqref>I10</xm:sqref>
        </x14:conditionalFormatting>
        <x14:conditionalFormatting xmlns:xm="http://schemas.microsoft.com/office/excel/2006/main">
          <x14:cfRule type="iconSet" priority="40" id="{CC0BE50A-850F-4E95-BE11-425C9AA0C7C1}">
            <x14:iconSet iconSet="3Stars">
              <x14:cfvo type="percent">
                <xm:f>0</xm:f>
              </x14:cfvo>
              <x14:cfvo type="num">
                <xm:f>3</xm:f>
              </x14:cfvo>
              <x14:cfvo type="num">
                <xm:f>4</xm:f>
              </x14:cfvo>
            </x14:iconSet>
          </x14:cfRule>
          <x14:cfRule type="iconSet" priority="41" id="{12FF0641-DECD-4B48-8C57-80E5E43536CF}">
            <x14:iconSet iconSet="3Stars">
              <x14:cfvo type="percent">
                <xm:f>0</xm:f>
              </x14:cfvo>
              <x14:cfvo type="percent">
                <xm:f>33</xm:f>
              </x14:cfvo>
              <x14:cfvo type="percent">
                <xm:f>67</xm:f>
              </x14:cfvo>
            </x14:iconSet>
          </x14:cfRule>
          <xm:sqref>H13</xm:sqref>
        </x14:conditionalFormatting>
        <x14:conditionalFormatting xmlns:xm="http://schemas.microsoft.com/office/excel/2006/main">
          <x14:cfRule type="iconSet" priority="37" id="{AC64BBBB-3073-4EC0-BF8F-B872DD1DAB4E}">
            <x14:iconSet iconSet="3Stars">
              <x14:cfvo type="percent">
                <xm:f>0</xm:f>
              </x14:cfvo>
              <x14:cfvo type="num">
                <xm:f>3</xm:f>
              </x14:cfvo>
              <x14:cfvo type="num">
                <xm:f>4</xm:f>
              </x14:cfvo>
            </x14:iconSet>
          </x14:cfRule>
          <x14:cfRule type="iconSet" priority="38" id="{2D9B0236-8072-4F4B-A54B-62ECA6100793}">
            <x14:iconSet iconSet="3Stars">
              <x14:cfvo type="percent">
                <xm:f>0</xm:f>
              </x14:cfvo>
              <x14:cfvo type="percent">
                <xm:f>33</xm:f>
              </x14:cfvo>
              <x14:cfvo type="percent">
                <xm:f>67</xm:f>
              </x14:cfvo>
            </x14:iconSet>
          </x14:cfRule>
          <xm:sqref>H21</xm:sqref>
        </x14:conditionalFormatting>
        <x14:conditionalFormatting xmlns:xm="http://schemas.microsoft.com/office/excel/2006/main">
          <x14:cfRule type="iconSet" priority="34" id="{E44663E7-4FA4-43CA-980C-94CDE305D261}">
            <x14:iconSet iconSet="3Stars">
              <x14:cfvo type="percent">
                <xm:f>0</xm:f>
              </x14:cfvo>
              <x14:cfvo type="num">
                <xm:f>3</xm:f>
              </x14:cfvo>
              <x14:cfvo type="num">
                <xm:f>4</xm:f>
              </x14:cfvo>
            </x14:iconSet>
          </x14:cfRule>
          <x14:cfRule type="iconSet" priority="35" id="{B9B13346-F7D8-403B-9C31-C51E8EC12130}">
            <x14:iconSet iconSet="3Stars">
              <x14:cfvo type="percent">
                <xm:f>0</xm:f>
              </x14:cfvo>
              <x14:cfvo type="percent">
                <xm:f>33</xm:f>
              </x14:cfvo>
              <x14:cfvo type="percent">
                <xm:f>67</xm:f>
              </x14:cfvo>
            </x14:iconSet>
          </x14:cfRule>
          <xm:sqref>H22</xm:sqref>
        </x14:conditionalFormatting>
        <x14:conditionalFormatting xmlns:xm="http://schemas.microsoft.com/office/excel/2006/main">
          <x14:cfRule type="iconSet" priority="31" id="{85B28A33-D19A-4C13-9CF6-2979AC78ADBA}">
            <x14:iconSet iconSet="3Stars">
              <x14:cfvo type="percent">
                <xm:f>0</xm:f>
              </x14:cfvo>
              <x14:cfvo type="num">
                <xm:f>3</xm:f>
              </x14:cfvo>
              <x14:cfvo type="num">
                <xm:f>4</xm:f>
              </x14:cfvo>
            </x14:iconSet>
          </x14:cfRule>
          <x14:cfRule type="iconSet" priority="32" id="{36E9BC20-6664-4496-A235-6BEF6687276D}">
            <x14:iconSet iconSet="3Stars">
              <x14:cfvo type="percent">
                <xm:f>0</xm:f>
              </x14:cfvo>
              <x14:cfvo type="percent">
                <xm:f>33</xm:f>
              </x14:cfvo>
              <x14:cfvo type="percent">
                <xm:f>67</xm:f>
              </x14:cfvo>
            </x14:iconSet>
          </x14:cfRule>
          <xm:sqref>H27</xm:sqref>
        </x14:conditionalFormatting>
        <x14:conditionalFormatting xmlns:xm="http://schemas.microsoft.com/office/excel/2006/main">
          <x14:cfRule type="iconSet" priority="28" id="{A0C10796-997E-4D2C-BB3A-3D2489DF1C5D}">
            <x14:iconSet iconSet="3Stars">
              <x14:cfvo type="percent">
                <xm:f>0</xm:f>
              </x14:cfvo>
              <x14:cfvo type="num">
                <xm:f>3</xm:f>
              </x14:cfvo>
              <x14:cfvo type="num">
                <xm:f>4</xm:f>
              </x14:cfvo>
            </x14:iconSet>
          </x14:cfRule>
          <x14:cfRule type="iconSet" priority="29" id="{BD4AD9F7-E8DA-44C6-A51B-DB020B4F4117}">
            <x14:iconSet iconSet="3Stars">
              <x14:cfvo type="percent">
                <xm:f>0</xm:f>
              </x14:cfvo>
              <x14:cfvo type="percent">
                <xm:f>33</xm:f>
              </x14:cfvo>
              <x14:cfvo type="percent">
                <xm:f>67</xm:f>
              </x14:cfvo>
            </x14:iconSet>
          </x14:cfRule>
          <xm:sqref>H30</xm:sqref>
        </x14:conditionalFormatting>
        <x14:conditionalFormatting xmlns:xm="http://schemas.microsoft.com/office/excel/2006/main">
          <x14:cfRule type="iconSet" priority="25" id="{6762E12E-C75A-4054-ADD3-A947B5CE3494}">
            <x14:iconSet iconSet="3Stars">
              <x14:cfvo type="percent">
                <xm:f>0</xm:f>
              </x14:cfvo>
              <x14:cfvo type="num">
                <xm:f>3</xm:f>
              </x14:cfvo>
              <x14:cfvo type="num">
                <xm:f>4</xm:f>
              </x14:cfvo>
            </x14:iconSet>
          </x14:cfRule>
          <x14:cfRule type="iconSet" priority="26" id="{905F07DD-E5A6-48DC-A712-D67559CA2471}">
            <x14:iconSet iconSet="3Stars">
              <x14:cfvo type="percent">
                <xm:f>0</xm:f>
              </x14:cfvo>
              <x14:cfvo type="percent">
                <xm:f>33</xm:f>
              </x14:cfvo>
              <x14:cfvo type="percent">
                <xm:f>67</xm:f>
              </x14:cfvo>
            </x14:iconSet>
          </x14:cfRule>
          <xm:sqref>H33</xm:sqref>
        </x14:conditionalFormatting>
        <x14:conditionalFormatting xmlns:xm="http://schemas.microsoft.com/office/excel/2006/main">
          <x14:cfRule type="iconSet" priority="22" id="{A3359B78-9C26-4AAD-96B5-7DDB569201F3}">
            <x14:iconSet iconSet="3Stars">
              <x14:cfvo type="percent">
                <xm:f>0</xm:f>
              </x14:cfvo>
              <x14:cfvo type="num">
                <xm:f>3</xm:f>
              </x14:cfvo>
              <x14:cfvo type="num">
                <xm:f>4</xm:f>
              </x14:cfvo>
            </x14:iconSet>
          </x14:cfRule>
          <x14:cfRule type="iconSet" priority="23" id="{1F55F05E-1434-4B41-8DBA-0DB2100446E9}">
            <x14:iconSet iconSet="3Stars">
              <x14:cfvo type="percent">
                <xm:f>0</xm:f>
              </x14:cfvo>
              <x14:cfvo type="percent">
                <xm:f>33</xm:f>
              </x14:cfvo>
              <x14:cfvo type="percent">
                <xm:f>67</xm:f>
              </x14:cfvo>
            </x14:iconSet>
          </x14:cfRule>
          <xm:sqref>H34</xm:sqref>
        </x14:conditionalFormatting>
        <x14:conditionalFormatting xmlns:xm="http://schemas.microsoft.com/office/excel/2006/main">
          <x14:cfRule type="iconSet" priority="19" id="{DAAC3B06-F051-4353-8E97-03AE65D8EA6F}">
            <x14:iconSet iconSet="3Stars">
              <x14:cfvo type="percent">
                <xm:f>0</xm:f>
              </x14:cfvo>
              <x14:cfvo type="num">
                <xm:f>3</xm:f>
              </x14:cfvo>
              <x14:cfvo type="num">
                <xm:f>4</xm:f>
              </x14:cfvo>
            </x14:iconSet>
          </x14:cfRule>
          <x14:cfRule type="iconSet" priority="20" id="{BB0C6EAA-9A3A-4A27-90D3-1F494E280CD4}">
            <x14:iconSet iconSet="3Stars">
              <x14:cfvo type="percent">
                <xm:f>0</xm:f>
              </x14:cfvo>
              <x14:cfvo type="percent">
                <xm:f>33</xm:f>
              </x14:cfvo>
              <x14:cfvo type="percent">
                <xm:f>67</xm:f>
              </x14:cfvo>
            </x14:iconSet>
          </x14:cfRule>
          <xm:sqref>H37</xm:sqref>
        </x14:conditionalFormatting>
        <x14:conditionalFormatting xmlns:xm="http://schemas.microsoft.com/office/excel/2006/main">
          <x14:cfRule type="iconSet" priority="16" id="{1434DB65-367C-4CA7-986E-7AD766BC2B35}">
            <x14:iconSet iconSet="3Stars">
              <x14:cfvo type="percent">
                <xm:f>0</xm:f>
              </x14:cfvo>
              <x14:cfvo type="num">
                <xm:f>3</xm:f>
              </x14:cfvo>
              <x14:cfvo type="num">
                <xm:f>4</xm:f>
              </x14:cfvo>
            </x14:iconSet>
          </x14:cfRule>
          <x14:cfRule type="iconSet" priority="17" id="{D5FE57F7-7D54-4BAF-94B1-1408198C8215}">
            <x14:iconSet iconSet="3Stars">
              <x14:cfvo type="percent">
                <xm:f>0</xm:f>
              </x14:cfvo>
              <x14:cfvo type="percent">
                <xm:f>33</xm:f>
              </x14:cfvo>
              <x14:cfvo type="percent">
                <xm:f>67</xm:f>
              </x14:cfvo>
            </x14:iconSet>
          </x14:cfRule>
          <xm:sqref>H44</xm:sqref>
        </x14:conditionalFormatting>
        <x14:conditionalFormatting xmlns:xm="http://schemas.microsoft.com/office/excel/2006/main">
          <x14:cfRule type="iconSet" priority="13" id="{8E5BC9B1-86A3-489D-BDA6-8CC5A3207FB2}">
            <x14:iconSet iconSet="3Stars">
              <x14:cfvo type="percent">
                <xm:f>0</xm:f>
              </x14:cfvo>
              <x14:cfvo type="num">
                <xm:f>3</xm:f>
              </x14:cfvo>
              <x14:cfvo type="num">
                <xm:f>4</xm:f>
              </x14:cfvo>
            </x14:iconSet>
          </x14:cfRule>
          <x14:cfRule type="iconSet" priority="14" id="{71C8E858-5E11-4C8E-8EFE-F5B2D0E310BE}">
            <x14:iconSet iconSet="3Stars">
              <x14:cfvo type="percent">
                <xm:f>0</xm:f>
              </x14:cfvo>
              <x14:cfvo type="percent">
                <xm:f>33</xm:f>
              </x14:cfvo>
              <x14:cfvo type="percent">
                <xm:f>67</xm:f>
              </x14:cfvo>
            </x14:iconSet>
          </x14:cfRule>
          <xm:sqref>H45</xm:sqref>
        </x14:conditionalFormatting>
        <x14:conditionalFormatting xmlns:xm="http://schemas.microsoft.com/office/excel/2006/main">
          <x14:cfRule type="iconSet" priority="10" id="{7FFA8B32-3BA0-465E-9151-BF4E0887F0F6}">
            <x14:iconSet iconSet="3Stars">
              <x14:cfvo type="percent">
                <xm:f>0</xm:f>
              </x14:cfvo>
              <x14:cfvo type="num">
                <xm:f>3</xm:f>
              </x14:cfvo>
              <x14:cfvo type="num">
                <xm:f>4</xm:f>
              </x14:cfvo>
            </x14:iconSet>
          </x14:cfRule>
          <x14:cfRule type="iconSet" priority="11" id="{3B817AC9-EE04-4BB7-8275-479C906DF5DF}">
            <x14:iconSet iconSet="3Stars">
              <x14:cfvo type="percent">
                <xm:f>0</xm:f>
              </x14:cfvo>
              <x14:cfvo type="percent">
                <xm:f>33</xm:f>
              </x14:cfvo>
              <x14:cfvo type="percent">
                <xm:f>67</xm:f>
              </x14:cfvo>
            </x14:iconSet>
          </x14:cfRule>
          <xm:sqref>H54</xm:sqref>
        </x14:conditionalFormatting>
        <x14:conditionalFormatting xmlns:xm="http://schemas.microsoft.com/office/excel/2006/main">
          <x14:cfRule type="iconSet" priority="7" id="{7EF3FF21-C782-402E-89D9-CC27BBCCECEC}">
            <x14:iconSet iconSet="3Stars">
              <x14:cfvo type="percent">
                <xm:f>0</xm:f>
              </x14:cfvo>
              <x14:cfvo type="num">
                <xm:f>3</xm:f>
              </x14:cfvo>
              <x14:cfvo type="num">
                <xm:f>4</xm:f>
              </x14:cfvo>
            </x14:iconSet>
          </x14:cfRule>
          <x14:cfRule type="iconSet" priority="8" id="{766D28E8-CFC8-4C92-8A88-5E56321D72A3}">
            <x14:iconSet iconSet="3Stars">
              <x14:cfvo type="percent">
                <xm:f>0</xm:f>
              </x14:cfvo>
              <x14:cfvo type="percent">
                <xm:f>33</xm:f>
              </x14:cfvo>
              <x14:cfvo type="percent">
                <xm:f>67</xm:f>
              </x14:cfvo>
            </x14:iconSet>
          </x14:cfRule>
          <xm:sqref>H57</xm:sqref>
        </x14:conditionalFormatting>
        <x14:conditionalFormatting xmlns:xm="http://schemas.microsoft.com/office/excel/2006/main">
          <x14:cfRule type="iconSet" priority="1" id="{4345AD15-3BFC-4D66-AC07-6875CC37E0C6}">
            <x14:iconSet iconSet="3Stars">
              <x14:cfvo type="percent">
                <xm:f>0</xm:f>
              </x14:cfvo>
              <x14:cfvo type="num">
                <xm:f>3</xm:f>
              </x14:cfvo>
              <x14:cfvo type="num">
                <xm:f>4</xm:f>
              </x14:cfvo>
            </x14:iconSet>
          </x14:cfRule>
          <x14:cfRule type="iconSet" priority="2" id="{79A2AA2D-E2B4-47A9-A2EB-6FF5C9E08100}">
            <x14:iconSet iconSet="3Stars">
              <x14:cfvo type="percent">
                <xm:f>0</xm:f>
              </x14:cfvo>
              <x14:cfvo type="percent">
                <xm:f>33</xm:f>
              </x14:cfvo>
              <x14:cfvo type="percent">
                <xm:f>67</xm:f>
              </x14:cfvo>
            </x14:iconSet>
          </x14:cfRule>
          <xm:sqref>H49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SharedWithUsers xmlns="74ba0dab-f95a-4409-adad-065260d9a2f3">
      <UserInfo>
        <DisplayName/>
        <AccountId xsi:nil="true"/>
        <AccountType/>
      </UserInfo>
    </SharedWithUsers>
    <_dlc_DocId xmlns="74ba0dab-f95a-4409-adad-065260d9a2f3">CLDIOI-1679319276-15513</_dlc_DocId>
    <_dlc_DocIdUrl xmlns="74ba0dab-f95a-4409-adad-065260d9a2f3">
      <Url>https://cantoncollege.sharepoint.com/sites/olteam/_layouts/15/DocIdRedir.aspx?ID=CLDIOI-1679319276-15513</Url>
      <Description>CLDIOI-1679319276-15513</Description>
    </_dlc_DocIdUrl>
    <lcf76f155ced4ddcb4097134ff3c332f xmlns="b2237863-11ff-4c09-bd3e-213447df9835">
      <Terms xmlns="http://schemas.microsoft.com/office/infopath/2007/PartnerControls"/>
    </lcf76f155ced4ddcb4097134ff3c332f>
    <TaxCatchAll xmlns="74ba0dab-f95a-4409-adad-065260d9a2f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5745F3129C05643B03EA0DF2B38C09F" ma:contentTypeVersion="15" ma:contentTypeDescription="Create a new document." ma:contentTypeScope="" ma:versionID="ca9c61737fa1d111929eb7d1944a700f">
  <xsd:schema xmlns:xsd="http://www.w3.org/2001/XMLSchema" xmlns:xs="http://www.w3.org/2001/XMLSchema" xmlns:p="http://schemas.microsoft.com/office/2006/metadata/properties" xmlns:ns2="74ba0dab-f95a-4409-adad-065260d9a2f3" xmlns:ns3="b2237863-11ff-4c09-bd3e-213447df9835" targetNamespace="http://schemas.microsoft.com/office/2006/metadata/properties" ma:root="true" ma:fieldsID="eaa97c7128f2bfdd1bbc315656fe1704" ns2:_="" ns3:_="">
    <xsd:import namespace="74ba0dab-f95a-4409-adad-065260d9a2f3"/>
    <xsd:import namespace="b2237863-11ff-4c09-bd3e-213447df98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2:_dlc_DocId" minOccurs="0"/>
                <xsd:element ref="ns2:_dlc_DocIdUrl" minOccurs="0"/>
                <xsd:element ref="ns2:_dlc_DocIdPersistId"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a0dab-f95a-4409-adad-065260d9a2f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5" nillable="true" ma:displayName="Taxonomy Catch All Column" ma:hidden="true" ma:list="{5b485dc9-3f31-44e6-9f96-ebee4eeb7aa9}" ma:internalName="TaxCatchAll" ma:showField="CatchAllData" ma:web="74ba0dab-f95a-4409-adad-065260d9a2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237863-11ff-4c09-bd3e-213447df98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b206255-f00b-4f33-b860-d914c3e607b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97AE69-E8E3-4EFE-B709-AB5259B821D3}"/>
</file>

<file path=customXml/itemProps2.xml><?xml version="1.0" encoding="utf-8"?>
<ds:datastoreItem xmlns:ds="http://schemas.openxmlformats.org/officeDocument/2006/customXml" ds:itemID="{D0308E3A-822D-4C5B-9B3F-10DC0C557E7E}"/>
</file>

<file path=customXml/itemProps3.xml><?xml version="1.0" encoding="utf-8"?>
<ds:datastoreItem xmlns:ds="http://schemas.openxmlformats.org/officeDocument/2006/customXml" ds:itemID="{3C534E96-EA93-4408-8456-C2861FE571B3}"/>
</file>

<file path=customXml/itemProps4.xml><?xml version="1.0" encoding="utf-8"?>
<ds:datastoreItem xmlns:ds="http://schemas.openxmlformats.org/officeDocument/2006/customXml" ds:itemID="{19BFF5F5-25FD-4FBD-8A68-63EB199C70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2020-03-30T15:11:51Z</dcterms:created>
  <dcterms:modified xsi:type="dcterms:W3CDTF">2023-01-31T20:43:37Z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0x010100D5745F3129C05643B03EA0DF2B38C09F</vt:lpwstr>
  </property>
  <property fmtid="{D5CDD505-2E9C-101B-9397-08002B2CF9AE}" pid="3" name="Order">
    <vt:r8>1279100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ComplianceAssetId">
    <vt:lpwstr/>
  </property>
  <property fmtid="{D5CDD505-2E9C-101B-9397-08002B2CF9AE}" pid="10" name="_dlc_DocIdItemGuid">
    <vt:lpwstr>3e86e84e-0657-4f79-8964-0068ad7dd97e</vt:lpwstr>
  </property>
</Properties>
</file>